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01.1" sheetId="2" r:id="rId2"/>
    <sheet name="SO 01.10" sheetId="3" r:id="rId3"/>
    <sheet name="SO 01.11" sheetId="4" r:id="rId4"/>
    <sheet name="SO 01.2" sheetId="5" r:id="rId5"/>
    <sheet name="SO 01.51" sheetId="6" r:id="rId6"/>
    <sheet name="SO 01.52" sheetId="7" r:id="rId7"/>
    <sheet name="SO 01.6" sheetId="8" r:id="rId8"/>
    <sheet name="SO 01.7" sheetId="9" r:id="rId9"/>
    <sheet name="SO 01.8" sheetId="10" r:id="rId10"/>
    <sheet name="ZP-SO 01.1" sheetId="11" r:id="rId11"/>
    <sheet name="ZP-SO 01.3" sheetId="12" r:id="rId12"/>
    <sheet name="ZP-SO 01.4" sheetId="13" r:id="rId13"/>
    <sheet name="ZP-SO 01.9" sheetId="14" r:id="rId14"/>
    <sheet name="SO 98-98" sheetId="15" r:id="rId15"/>
  </sheets>
  <definedNames/>
  <calcPr/>
  <webPublishing/>
</workbook>
</file>

<file path=xl/sharedStrings.xml><?xml version="1.0" encoding="utf-8"?>
<sst xmlns="http://schemas.openxmlformats.org/spreadsheetml/2006/main" count="18272" uniqueCount="3206">
  <si>
    <t>Aspe</t>
  </si>
  <si>
    <t>Rekapitulace ceny</t>
  </si>
  <si>
    <t>5313520019</t>
  </si>
  <si>
    <t>REKONSTRUKCE VÝPRAVNÍ BUDOVY V ŽST. VESELÍ NAD LUŽNICÍ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</si>
  <si>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</si>
  <si>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</si>
  <si>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</si>
  <si>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</si>
  <si>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</si>
  <si>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</si>
  <si>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</si>
  <si>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</si>
  <si>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</si>
  <si>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</si>
  <si>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E.2</t>
  </si>
  <si>
    <t>Pozemní stavební objekty</t>
  </si>
  <si>
    <t xml:space="preserve">  SO 01.1</t>
  </si>
  <si>
    <t>Stavba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</si>
  <si>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</si>
  <si>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</si>
  <si>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</si>
  <si>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</si>
  <si>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</si>
  <si>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</si>
  <si>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</si>
  <si>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</si>
  <si>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</si>
  <si>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</si>
  <si>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</si>
  <si>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</si>
  <si>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</si>
  <si>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</si>
  <si>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</si>
  <si>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</si>
  <si>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</si>
  <si>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</si>
  <si>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</si>
  <si>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</si>
  <si>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</si>
  <si>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</si>
  <si>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</si>
  <si>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</si>
  <si>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</si>
  <si>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</si>
  <si>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</si>
  <si>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01.1</t>
  </si>
  <si>
    <t>SD</t>
  </si>
  <si>
    <t>1</t>
  </si>
  <si>
    <t>Zemní práce</t>
  </si>
  <si>
    <t>P</t>
  </si>
  <si>
    <t>139711101R00</t>
  </si>
  <si>
    <t>Vykopávka v uzavřených prostorách v hor.1-4</t>
  </si>
  <si>
    <t>M3</t>
  </si>
  <si>
    <t>RTS</t>
  </si>
  <si>
    <t>PP</t>
  </si>
  <si>
    <t>VV</t>
  </si>
  <si>
    <t>výkres 201 1PP (jímka):1,4*1,68*1,36+1,2*1,4*(1,68*2+1,36*2) = 13,41312</t>
  </si>
  <si>
    <t>TS</t>
  </si>
  <si>
    <t>161101501R00</t>
  </si>
  <si>
    <t>Svislé přemístění výkopku z hor. 1-4 ruční</t>
  </si>
  <si>
    <t>výkres 201 1PP (jímka):1,4*1,68*1,36 = 3,19872</t>
  </si>
  <si>
    <t>162201203R00</t>
  </si>
  <si>
    <t>Vodorovné přemíst.výkopku, kolečko hor.1-4, do 10m</t>
  </si>
  <si>
    <t>4</t>
  </si>
  <si>
    <t>162201210R00</t>
  </si>
  <si>
    <t>Příplatek za dalš.10 m, kolečko, výkop. z hor.1- 4</t>
  </si>
  <si>
    <t>3,19872*5</t>
  </si>
  <si>
    <t>5</t>
  </si>
  <si>
    <t>162701105R00</t>
  </si>
  <si>
    <t>Vodorovné přemístění výkopku z hor.1-4 do 10000 m</t>
  </si>
  <si>
    <t>6</t>
  </si>
  <si>
    <t>162701109R00</t>
  </si>
  <si>
    <t>Příplatek k vod. přemístění hor.1-4 za další 1 km</t>
  </si>
  <si>
    <t>3,19872*10</t>
  </si>
  <si>
    <t>7</t>
  </si>
  <si>
    <t>167101201R00</t>
  </si>
  <si>
    <t>Nakládání výkopku z hor.1 ÷ 4 - ručně</t>
  </si>
  <si>
    <t>8</t>
  </si>
  <si>
    <t>171201201R00</t>
  </si>
  <si>
    <t>Uložení sypaniny na skl.-sypanina na výšku přes 2m</t>
  </si>
  <si>
    <t>9</t>
  </si>
  <si>
    <t>174101102R00</t>
  </si>
  <si>
    <t>Zásyp ruční se zhutněním</t>
  </si>
  <si>
    <t>výkres 201 1PP (jímka):1,2*1,4*(1,68*2+1,36*2)</t>
  </si>
  <si>
    <t>10</t>
  </si>
  <si>
    <t>199000002R00</t>
  </si>
  <si>
    <t>Poplatek za skládku horniny 1- 4</t>
  </si>
  <si>
    <t>Základy,zvláštní zakládání</t>
  </si>
  <si>
    <t>11</t>
  </si>
  <si>
    <t>273321321R00</t>
  </si>
  <si>
    <t>Železobeton základových desek C 20/25</t>
  </si>
  <si>
    <t>výkres 201 (1PP jímka):0,2*1,68*1,36</t>
  </si>
  <si>
    <t>12</t>
  </si>
  <si>
    <t>273351215R00</t>
  </si>
  <si>
    <t>Bednění stěn základových desek - zřízení</t>
  </si>
  <si>
    <t>M2</t>
  </si>
  <si>
    <t>výkres 201 (1PP jímka):0,2*(1,68*2+1,36*2)</t>
  </si>
  <si>
    <t>13</t>
  </si>
  <si>
    <t>273351216R00</t>
  </si>
  <si>
    <t>Bednění stěn základových desek - odstranění</t>
  </si>
  <si>
    <t>14</t>
  </si>
  <si>
    <t>279321312R00</t>
  </si>
  <si>
    <t>Železobeton základových zdí C 20/25</t>
  </si>
  <si>
    <t>výkres 201 (1PP jímka):0,2*1,5*(1,68*2+1,36*2)</t>
  </si>
  <si>
    <t>15</t>
  </si>
  <si>
    <t>279351105R00</t>
  </si>
  <si>
    <t>Bednění stěn základových zdí, oboustranné-zřízení</t>
  </si>
  <si>
    <t>výkres 201 (1PP jímka):2*1,5*(1,68*2+1,36*2)</t>
  </si>
  <si>
    <t>16</t>
  </si>
  <si>
    <t>279351106R00</t>
  </si>
  <si>
    <t>Bednění stěn základových zdí, oboustranné-odstran.</t>
  </si>
  <si>
    <t>17</t>
  </si>
  <si>
    <t>279361721R00</t>
  </si>
  <si>
    <t>Výztuž základových zdí z oceli BSt 500 S</t>
  </si>
  <si>
    <t>T</t>
  </si>
  <si>
    <t>výkres 303 (1PP jímka):0,3069</t>
  </si>
  <si>
    <t>Svislé a kompletní konstrukce</t>
  </si>
  <si>
    <t>18</t>
  </si>
  <si>
    <t>13383315R</t>
  </si>
  <si>
    <t>Tyč průřezu IPE 100, střední, jakost oceli S235, 11375</t>
  </si>
  <si>
    <t>výkres 201 (1PP):0,0194*1,15*1,2</t>
  </si>
  <si>
    <t>19</t>
  </si>
  <si>
    <t>13383430R</t>
  </si>
  <si>
    <t>Tyč průřezu IPE 160, střední, jakost oceli S235, 11375</t>
  </si>
  <si>
    <t>výkres 202 (1NP):1,2*1,15*(126,4+104,3+88,5+167,5+278,1)/1000</t>
  </si>
  <si>
    <t>20</t>
  </si>
  <si>
    <t>13480820R</t>
  </si>
  <si>
    <t>Tyč průřezu I 220, hrubé, jakost oceli S235, 11375</t>
  </si>
  <si>
    <t>prostupy VZT (I220):31,1*(0,7*12+0,9*12+1,1*6+1,75*6)*1,15/1000</t>
  </si>
  <si>
    <t>21</t>
  </si>
  <si>
    <t>13482715R</t>
  </si>
  <si>
    <t>Tyč průřezu IPE 200, hrubé, jakost oceli S235, 11375</t>
  </si>
  <si>
    <t>výkres 201 (1PP):1,15*1,2*(0,1389+0,1971)  výkres 203 2NP:1,15*1,2*(250,9+112)/1000</t>
  </si>
  <si>
    <t>22</t>
  </si>
  <si>
    <t>311270040RA0</t>
  </si>
  <si>
    <t>Zdivo z tvárnic porobeto.hladkých, tloušťka 20 cm</t>
  </si>
  <si>
    <t>výkres 101 (1PP):2,01*0,62*(0,5+0,445)  výkres 102 (1NP):2*0,926*0,335+0,75*0,475*0,6+0,576*0,467*4,25+4,25*0,3*0,325+2,55*0,475*0,2375*2  výkres 103 (2NP):2*0,68*0,96</t>
  </si>
  <si>
    <t>23</t>
  </si>
  <si>
    <t>314233521RT2</t>
  </si>
  <si>
    <t>Zdivo komínových těles z cihel 29 cm na MC 10, s použitím suché maltové směsi</t>
  </si>
  <si>
    <t>přezdění nadstř. části komínů:1,5*(0,8811+0,728+1,0144+0,9856+0,2025)+3,5*(3,375*2+0,615)</t>
  </si>
  <si>
    <t>24</t>
  </si>
  <si>
    <t>314259125R00</t>
  </si>
  <si>
    <t>Vložkování stávajících komínů DN 200 mm</t>
  </si>
  <si>
    <t>M</t>
  </si>
  <si>
    <t>passport komínu:  komínový průduch 2-3-4:10,3+11,2+10,3  komínový průduch 11:5,8  komínový průduch 15-16:12*2  komínový průduch 18:6,6</t>
  </si>
  <si>
    <t>25</t>
  </si>
  <si>
    <t>317121047RT2</t>
  </si>
  <si>
    <t>Překlad nenosný pórobeton, světlost otv. do 105 cm, překlad nenosný NEP 10 P4,4 124 x 24,9 x 10 cm</t>
  </si>
  <si>
    <t>KUS</t>
  </si>
  <si>
    <t>výkres 101 (1PP):2  výkres 102 (1NP):13  výkres 103 (2NP):7</t>
  </si>
  <si>
    <t>26</t>
  </si>
  <si>
    <t>317121047RT4</t>
  </si>
  <si>
    <t>Překlad nenosný pórobeton, světlost otv. do 105 cm, překlad nenosný NEP 15 P4,4 124 x 24,9 x 15 cm</t>
  </si>
  <si>
    <t>výkres 101 (1PP):2  výkres 102 (1NP):12  výkres 103 (2NP):2  ostatní: 27</t>
  </si>
  <si>
    <t>27</t>
  </si>
  <si>
    <t>317121049RT2</t>
  </si>
  <si>
    <t>Překlad nenosný pórobeton, světlost otv. do 375 cm, překlad nenosný NEP 10 P4,4 250 x 24,9 x 10 cm</t>
  </si>
  <si>
    <t>výkres 102 (1NP):1</t>
  </si>
  <si>
    <t>28</t>
  </si>
  <si>
    <t>317145337R00</t>
  </si>
  <si>
    <t>Překlad pórobeton. plochý PSF IV/2000 150x124x2500</t>
  </si>
  <si>
    <t>výkres 102 (1NP):2</t>
  </si>
  <si>
    <t>29</t>
  </si>
  <si>
    <t>317941121R00</t>
  </si>
  <si>
    <t>Osazení ocelových válcovaných nosníků do č.12</t>
  </si>
  <si>
    <t>výkres 201 (1PP):0,0194</t>
  </si>
  <si>
    <t>30</t>
  </si>
  <si>
    <t>317941123R00</t>
  </si>
  <si>
    <t>Osazení ocelových válcovaných nosníků  č.14-22</t>
  </si>
  <si>
    <t>výkres 201 (1PP):0,1389+0,1971  výkres 202 (1NP):(126,4+104,3+88,5+167,5+278,1)/1000  výkres 203 2NP:(250,9+112)/1000  prostupy VZT (I220):31,1*(0,7*12+0,9*12+1,1*6+1,75*6)/1000</t>
  </si>
  <si>
    <t>31</t>
  </si>
  <si>
    <t>342013121R00</t>
  </si>
  <si>
    <t>Příčka SDK tl.100 mm,ocel.kce,2x oplášť.,RB 12,5mm</t>
  </si>
  <si>
    <t>napraží prosklených příček SP1-SP3:0,7*(2,61*3+2*(1,6*2+2,6))</t>
  </si>
  <si>
    <t>32</t>
  </si>
  <si>
    <t>342241158RT3</t>
  </si>
  <si>
    <t>Příčky z lícovek český formát, tl. 140 mm, z lícovek plných na maltu</t>
  </si>
  <si>
    <t>výkres 102 (1NP-odpadové hospodářství):1,6*2,6</t>
  </si>
  <si>
    <t>33</t>
  </si>
  <si>
    <t>342255022R00</t>
  </si>
  <si>
    <t>Příčky z desek porobetonových tl. 7,5 cm</t>
  </si>
  <si>
    <t>výkres 102 (1NP):4,25*(0,65+1,9*2)-0,7*1,97*3</t>
  </si>
  <si>
    <t>34</t>
  </si>
  <si>
    <t>342255024R00</t>
  </si>
  <si>
    <t>Příčky z desek porobetonových tl. 10 cm</t>
  </si>
  <si>
    <t>výkres 101 (1PP):3,32*2,675*2-0,7*1,97*2+2,7*1,475-1,275*1,97+0,8*0,35  výkres 102 (1NP):4,25*(2,5*2+2,4+3,13+1,755+1,8+1,65+1,575+1,15*2+0,925+4,695)-1,97*(0,7+0,8+0,7*2+0,8+0,7*2+0,8)+2*(1+0,8)  výkres 103 (2NP):3,375*(3,6+1,82+2,75+1,91*2+0,91+3,235+1,605)-1,97*(0,8*2+0,7*5)+2*(0,725+1)-0,8*1,97</t>
  </si>
  <si>
    <t>35</t>
  </si>
  <si>
    <t>342255026R00</t>
  </si>
  <si>
    <t>Příčky z desek porobetonových tl. 12,5 cm</t>
  </si>
  <si>
    <t>výkres 102 (1NP):4,25*0,925</t>
  </si>
  <si>
    <t>36</t>
  </si>
  <si>
    <t>342255028R00</t>
  </si>
  <si>
    <t>Příčky z desek porobetonových tl. 15 cm</t>
  </si>
  <si>
    <t>výkres 101 (1PP):2,01*1,5+2,065*1,12+3,32*3,315-1,97*(0,8+0,9)+2,015*1,015-0,8*1,97  výkres 102 (1NP):4,25*(6,13+5,38*2+3,375+5,02+2,25+1,05+3,08+4,225+4*2+2,025+4,552+3,9+2,2+3,1+2,7+6,63)-1,97*(0,9*9+0,8*5+0,7)+0,6*2,05  výkres 103 (2NP):3,375*(6,03+2,945+4,07+0,9+5,95)-0,8*1,97*2+1*2,165+2,1*2,1+2,125*1,55*2+2,05*(1+1,1+1,08)+1,08*2,245+1,12*2,05-1,97*(0,9+0,8*3)</t>
  </si>
  <si>
    <t>37</t>
  </si>
  <si>
    <t>342255032R00</t>
  </si>
  <si>
    <t>Příčky z desek porobetonových tl. 20 cm</t>
  </si>
  <si>
    <t>výkres 102 (1NP):4,25*3,85-0,8*1,97</t>
  </si>
  <si>
    <t>38</t>
  </si>
  <si>
    <t>342668111R00</t>
  </si>
  <si>
    <t>Těsnění styku příčky se stáv. konstrukcí PU pěnou</t>
  </si>
  <si>
    <t>výkres 101 (1PP):2,675*2+1,475+1,5+1,12+3,315+1,015  výkres 102 (1NP):2,5*2+2,4+3,13+1,755+1,8+1,65+1,575+1,15*2+0,925+4,695+1+0,8+0,65+1,9*2+0,925+6,13+5,38*2+3,375+5,02+2,25+1,05+3,08+4,225+4*2+2,025+4,552+3,9+2,2+3,1+2,7+6,63+0,6+3,85  výkres 103 (2NP):3,6+1,82+2,75+1,91*2+0,91+3,235+1,605+0,725+1+6,03+2,945+4,07+0,9+5,95+1+2,1+1,55*2+1+1,1+1,08+1,08+1,12</t>
  </si>
  <si>
    <t>39</t>
  </si>
  <si>
    <t>342948111R00</t>
  </si>
  <si>
    <t>Ukotvení příček k cihel.konstr. kotvami na hmožd.</t>
  </si>
  <si>
    <t>výkres 101 (1PP):2,7*2+2,015*2+2,065*2+2,01*2+3,32*6  výkres 102 (1NP):4,25*35+1,6+2*4  výkres 103 (2NP):3,375*12+2*18</t>
  </si>
  <si>
    <t>40</t>
  </si>
  <si>
    <t>346244381RT2</t>
  </si>
  <si>
    <t>Plentování ocelových nosníků výšky do 20 cm, s použitím suché maltové směsi</t>
  </si>
  <si>
    <t>výkres 201 (1PP):0,2*(1,55*2+2,2*2)+0,1*1,2*2+0,65*1,8+0,65*1,12+0,9*0,15  výkres 202 (1NP):0,16*(2,1*2+2*2+1,65*2+1,4*2+2,65*2+2,2*4)+0,24*5,3*2+1,23*0,5+1,6*0,475+0,5*1,8+0,47*(1+2,25+1,8)+0,625*1,8+5,08*0,65  výkres 203 2NP:0,2*(1,4*4+2,5*2)+1*(0,49+0,65)+2,095*0,32  prostupy VZT (I220):0,6*(0,7*2+0,9*2+1,1+1,75)+0,22*(0,7*4+0,9*4+1,1*2+1,75*2)</t>
  </si>
  <si>
    <t>41</t>
  </si>
  <si>
    <t>346275115R00</t>
  </si>
  <si>
    <t>Přizdívky z desek porobetonových tl. 150 mm</t>
  </si>
  <si>
    <t>výkres 101 (1PP):1,2*(2,05+1)  výkres 102 (1NP):1,2*(0,9+2,15+1,05*2+0,975)  výkres 103 (2NP):1,2*(0,9*3+3,75+1,605+0,95)</t>
  </si>
  <si>
    <t>42</t>
  </si>
  <si>
    <t>347015112R00</t>
  </si>
  <si>
    <t>Předstěna SDK,tl.65mm,oc.kce CW,1x RF 12,5mm,izol.</t>
  </si>
  <si>
    <t>výkres 101 (1PP):3,32*(2,138+0,8+0,5)  výkres 102 (1NP):4,25*(0,6+0,5+0,5+0,45+1,05+1,625)+2,1*(0,8+0,87)  výkres 103 (2NP):3,375*(0,5+1)</t>
  </si>
  <si>
    <t>Vodorovné konstrukce</t>
  </si>
  <si>
    <t>43</t>
  </si>
  <si>
    <t>13482725R</t>
  </si>
  <si>
    <t>Tyč průřezu IPE 240, hrubé, jakost oceli S235, 11375</t>
  </si>
  <si>
    <t>výkres 203 2NP:1,15*1,2*(5544,4+435,9+276,3+257,9)/1000</t>
  </si>
  <si>
    <t>44</t>
  </si>
  <si>
    <t>317314160R00</t>
  </si>
  <si>
    <t>Podbetonování zhlaví nosníků</t>
  </si>
  <si>
    <t>výkres 203 2NP:36</t>
  </si>
  <si>
    <t>45</t>
  </si>
  <si>
    <t>342264512RT3</t>
  </si>
  <si>
    <t>Revizní dvířka do SDK podhledu, 200x200 mm, typ SP, požární odolnost EI 45</t>
  </si>
  <si>
    <t>46</t>
  </si>
  <si>
    <t>342264513RT3</t>
  </si>
  <si>
    <t>Revizní dvířka do SDK podhledu, 300x300 mm, typ SP, požární odolnost EI 45</t>
  </si>
  <si>
    <t>47</t>
  </si>
  <si>
    <t>413232231RX0</t>
  </si>
  <si>
    <t>Zabetonování zhlaví válcovaných nosníků, s použitím suché maltové směsi</t>
  </si>
  <si>
    <t>48</t>
  </si>
  <si>
    <t>413321315R00</t>
  </si>
  <si>
    <t>Nosníky z betonu železového C 20/25</t>
  </si>
  <si>
    <t>výkres 201 (1PP):5,74*0,65*0,4</t>
  </si>
  <si>
    <t>49</t>
  </si>
  <si>
    <t>413351107R00</t>
  </si>
  <si>
    <t>Bednění nosníků - zřízení</t>
  </si>
  <si>
    <t>výkres 201 (1PP):5,74*(0,65+0,4*2)</t>
  </si>
  <si>
    <t>50</t>
  </si>
  <si>
    <t>413351108R00</t>
  </si>
  <si>
    <t>Bednění nosníků - odstranění</t>
  </si>
  <si>
    <t>51</t>
  </si>
  <si>
    <t>413351215R00</t>
  </si>
  <si>
    <t>Podpěrná konstr.nosníků do 4 m,do 20 kPa - zřízení</t>
  </si>
  <si>
    <t>výkres 201 (1PP):5,74*0,65</t>
  </si>
  <si>
    <t>52</t>
  </si>
  <si>
    <t>413351216R00</t>
  </si>
  <si>
    <t>Podpěrná konstr.nosníků do 4 m,20 kPa - odstranění</t>
  </si>
  <si>
    <t>53</t>
  </si>
  <si>
    <t>413361721R00</t>
  </si>
  <si>
    <t>Výztuž nosníků z oceli BSt 500 S</t>
  </si>
  <si>
    <t>výkres 201 (1PP):0,282</t>
  </si>
  <si>
    <t>54</t>
  </si>
  <si>
    <t>413941001R00</t>
  </si>
  <si>
    <t>Nosné svary stropní konstr. nosníků tl. do 10 mm</t>
  </si>
  <si>
    <t>výkres 203 2NP:2*(12,93*3+13,63+8,76*2+1,36*3+6,41*2+6,47+12,93)</t>
  </si>
  <si>
    <t>55</t>
  </si>
  <si>
    <t>413941125R00</t>
  </si>
  <si>
    <t>Osazení válcovaných nosníků ve stropech č.24 a výš</t>
  </si>
  <si>
    <t>výkres 203 2NP:(5544,4+435,9+276,3+257,9)/1000</t>
  </si>
  <si>
    <t>56</t>
  </si>
  <si>
    <t>416021123R00</t>
  </si>
  <si>
    <t>Podhledy SDK, kovová.kce CD. 1x deska RBI 12,5 mm</t>
  </si>
  <si>
    <t>výkres 101 (1PP):15,89</t>
  </si>
  <si>
    <t>57</t>
  </si>
  <si>
    <t>416051212R00</t>
  </si>
  <si>
    <t>Podhled pevný akustický</t>
  </si>
  <si>
    <t>výkres 102 (1NP):129,99+10,53</t>
  </si>
  <si>
    <t>58</t>
  </si>
  <si>
    <t>416064312R00</t>
  </si>
  <si>
    <t>Podhled kazetový rastrový, rozebíratelný</t>
  </si>
  <si>
    <t>výkres 102 (1NP):506,4-129,99-10,53-24,63-6,82-8,29-6,62  výkres 103 (2NP):385,23</t>
  </si>
  <si>
    <t>59</t>
  </si>
  <si>
    <t>416091071RT1</t>
  </si>
  <si>
    <t>Příplatek za opláštění ostění střešního okna, včetně dodávky materiálu</t>
  </si>
  <si>
    <t>výkres 104 (3NP):17</t>
  </si>
  <si>
    <t>60</t>
  </si>
  <si>
    <t>416091081R00</t>
  </si>
  <si>
    <t>Příplatek k podhledu sádrokart. za plochu do 2 m2</t>
  </si>
  <si>
    <t>výkres 102 (1NP):1,13+1,92</t>
  </si>
  <si>
    <t>61</t>
  </si>
  <si>
    <t>416091082R00</t>
  </si>
  <si>
    <t>Příplatek k podhledu sádrokart. za plochu do 5 m2</t>
  </si>
  <si>
    <t>výkres 101 (1PP):15,89  výkres 102 (1NP):3,87+4,06+2,25+3,28+3,25+3,88  výkres 103 (2NP):4,06+2,96+2,62+4,06+3,37+3,51</t>
  </si>
  <si>
    <t>62</t>
  </si>
  <si>
    <t>416091083R00</t>
  </si>
  <si>
    <t>Příplatek k podhledu sádrokart. za plochu do 10 m2</t>
  </si>
  <si>
    <t>výkres 102 (1NP):7,82+8,37+6,66+8,89+5,04+5,16  výkres 103 (2NP):9,52+9,91</t>
  </si>
  <si>
    <t>63</t>
  </si>
  <si>
    <t>417321315R00</t>
  </si>
  <si>
    <t>Ztužující pásy a věnce z betonu železového C 20/25</t>
  </si>
  <si>
    <t>výkres 204 (krov):  ŽB věnec pozednicový 430/200:0,43*0,2*(34,68+13,925+14,005)  ŽB věnec vikíře 475/200:0,475*0,2*12,168  ŽB věnec štítů 300/200:0,3*0,2*16,67*2</t>
  </si>
  <si>
    <t>64</t>
  </si>
  <si>
    <t>417351115R00</t>
  </si>
  <si>
    <t>Bednění ztužujících pásů a věnců - zřízení</t>
  </si>
  <si>
    <t>výkres 204 (krov):  ŽB věnec pozednicový 430/200:2*0,2*(34,68+13,925+14,005)  ŽB věnec vikíře 475/200:2*0,2*12,168  ŽB věnec štítů 300/200:2*0,2*16,67*2</t>
  </si>
  <si>
    <t>65</t>
  </si>
  <si>
    <t>417351116R00</t>
  </si>
  <si>
    <t>Bednění ztužujících pásů a věnců - odstranění</t>
  </si>
  <si>
    <t>66</t>
  </si>
  <si>
    <t>417361721R00</t>
  </si>
  <si>
    <t>Výztuž ztuž. pásů a věnců, ocel BSt 500 S</t>
  </si>
  <si>
    <t>výkres 302:0,6543</t>
  </si>
  <si>
    <t>67</t>
  </si>
  <si>
    <t>447113222RZ1</t>
  </si>
  <si>
    <t>Podkroví SDK,OK CD, záv.krokv.izolace,2xRF tl.12,5, bez dodávky a montáže izolace</t>
  </si>
  <si>
    <t>výkres 104 (3NP):1,155*410,81-0,78*1,18*15-0,55*0,78*2</t>
  </si>
  <si>
    <t>Komunikace</t>
  </si>
  <si>
    <t>68</t>
  </si>
  <si>
    <t>113106231R00</t>
  </si>
  <si>
    <t>Rozebrání dlažeb ze zámkové dlažby v kamenivu</t>
  </si>
  <si>
    <t>přespádování části chodníku:15</t>
  </si>
  <si>
    <t>69</t>
  </si>
  <si>
    <t>113107515R00</t>
  </si>
  <si>
    <t>Odstranění podkladu pl. 50 m2,kam.drcené tl.15 cm</t>
  </si>
  <si>
    <t>70</t>
  </si>
  <si>
    <t>564861114R00</t>
  </si>
  <si>
    <t>Podklad ze štěrkodrti po zhutnění tloušťky 23 cm</t>
  </si>
  <si>
    <t>71</t>
  </si>
  <si>
    <t>591050010RAA</t>
  </si>
  <si>
    <t>Komunikace z dlažby zámkové, podklad beton prostý, dlažba přírodní tloušťka 8 cm</t>
  </si>
  <si>
    <t>výkres 102 (1NP-odpadové hospodářství):17,12</t>
  </si>
  <si>
    <t>72</t>
  </si>
  <si>
    <t>596215041R00</t>
  </si>
  <si>
    <t>Kladení zámkové dlažby tl. 8 cm do drtě tl. 5 cm</t>
  </si>
  <si>
    <t>73</t>
  </si>
  <si>
    <t>979054441R00</t>
  </si>
  <si>
    <t>Očištění vybour. dlaždic s výplní kamen. těženým</t>
  </si>
  <si>
    <t>Upravy povrchů vnitřní</t>
  </si>
  <si>
    <t>74</t>
  </si>
  <si>
    <t>610991111R00</t>
  </si>
  <si>
    <t>Zakrývání výplní vnitřních otvorů</t>
  </si>
  <si>
    <t>tabulka oken a dveří:185,17</t>
  </si>
  <si>
    <t>75</t>
  </si>
  <si>
    <t>611422133R00</t>
  </si>
  <si>
    <t>Omítka vnitřní kleneb, skořepin, MVC, štuková</t>
  </si>
  <si>
    <t>výkres 101 (1PP):10,88+5,99+1,95+29,89+18,92+263,49+8,67+6,12</t>
  </si>
  <si>
    <t>76</t>
  </si>
  <si>
    <t>611423131R00</t>
  </si>
  <si>
    <t>Oprava omítek stropů s rákosem do 5% pl.-štukových</t>
  </si>
  <si>
    <t>opravy omítek pod podhledy:154,52+704,75</t>
  </si>
  <si>
    <t>77</t>
  </si>
  <si>
    <t>611423431R00</t>
  </si>
  <si>
    <t>Oprava omítek stropů s rákosem do 50% pl-štukových</t>
  </si>
  <si>
    <t>výkres 102 (1NP):24,63+6,82+8,29</t>
  </si>
  <si>
    <t>78</t>
  </si>
  <si>
    <t>612100020RA0</t>
  </si>
  <si>
    <t>Začištění omítek kolem oken a dveří</t>
  </si>
  <si>
    <t>tabulka oken a dveří:448,52</t>
  </si>
  <si>
    <t>79</t>
  </si>
  <si>
    <t>612421615R00</t>
  </si>
  <si>
    <t>Omítka vnitřní zdiva, MVC, hrubá zatřená</t>
  </si>
  <si>
    <t>omítka pod obklady:385,429</t>
  </si>
  <si>
    <t>80</t>
  </si>
  <si>
    <t>612421637R00</t>
  </si>
  <si>
    <t>Omítka vnitřní zdiva, MVC, štuková</t>
  </si>
  <si>
    <t>omítka stáv. zdiva (viz. bourací práce):3562,967634  omítak na nové konstrukce:2*(11,0682+14,7755+167,65875+3,93125+364,5998+14,7865)  odpočet obklady:-385,429</t>
  </si>
  <si>
    <t>81</t>
  </si>
  <si>
    <t>612425931R00</t>
  </si>
  <si>
    <t>Omítka vápenná vnitřního ostění - štuková</t>
  </si>
  <si>
    <t>tabulka oken a dveří:448,52*0,26</t>
  </si>
  <si>
    <t>82</t>
  </si>
  <si>
    <t>612473186R00</t>
  </si>
  <si>
    <t>Příplatek za zabudované rohovníky, stěny</t>
  </si>
  <si>
    <t>výkres 101 (1PP):3,32*62  výkres 102 (1NP):4,25*22+5*10  výkres 103 (2NP):3,375*10+5*18  okna a dveře:448,52</t>
  </si>
  <si>
    <t>Upravy povrchů vnější</t>
  </si>
  <si>
    <t>83</t>
  </si>
  <si>
    <t>620991121R00</t>
  </si>
  <si>
    <t>Zakrývání výplní vnějších otvorů z lešení</t>
  </si>
  <si>
    <t>84</t>
  </si>
  <si>
    <t>622221214R00</t>
  </si>
  <si>
    <t>Oprava dřevěné fasády podrobný popis viz. TZ</t>
  </si>
  <si>
    <t>výkres 106 (pohledy):  pohled západní:1,25*(11,62+11,47)+26,87  pohled východní:1,25*35,2  pohled severní:42,35  pohled jižní:42  odpočet oken a dveří:-1*0,72*4-2,1*1,88-2,3*1,65-1,8*1,35</t>
  </si>
  <si>
    <t>85</t>
  </si>
  <si>
    <t>622427799RX0</t>
  </si>
  <si>
    <t>Oprava cihlové fasády, podrobný popis viz. TZ</t>
  </si>
  <si>
    <t>výkres 106 (pohledy):  pohled západní:331,2  pohled východní:356,1  pohled severní:78  pohled jižní:90  odpočet oken a dveří:-(185,17-1*0,72*4-2,1*1,88-2,3*1,65-1,8*1,35)</t>
  </si>
  <si>
    <t>86</t>
  </si>
  <si>
    <t>622904115R00</t>
  </si>
  <si>
    <t>Očištění fasád tlakovou vodou složitost 3 - 5</t>
  </si>
  <si>
    <t>87</t>
  </si>
  <si>
    <t>622904121R00</t>
  </si>
  <si>
    <t>Ruční čištění ocelovým kartáčem</t>
  </si>
  <si>
    <t>Podlahy a podlahové konstrukce</t>
  </si>
  <si>
    <t>88</t>
  </si>
  <si>
    <t>632415106RT2</t>
  </si>
  <si>
    <t>Potěr samonivelační ručně tl. 6 mm - vyrovnávací</t>
  </si>
  <si>
    <t>výkres 102 (1NP):26,51+3,88+6,66+8,89+1,13+5,04+5,16+12,59+22,33+1,92+12,78+14,59</t>
  </si>
  <si>
    <t>Výplně otvorů</t>
  </si>
  <si>
    <t>89</t>
  </si>
  <si>
    <t>642941111RT2</t>
  </si>
  <si>
    <t>Pouzdro pro posuvné dveře jednostranné, do zdiva, jednostranné pouzdro 700/1970 mm</t>
  </si>
  <si>
    <t>90</t>
  </si>
  <si>
    <t>642941111RT4</t>
  </si>
  <si>
    <t>Pouzdro pro posuvné dveře jednostranné, do zdiva, jednostranné pouzdro 900/1970 mm</t>
  </si>
  <si>
    <t>711</t>
  </si>
  <si>
    <t>Izolace proti vodě</t>
  </si>
  <si>
    <t>91</t>
  </si>
  <si>
    <t>711212000R00</t>
  </si>
  <si>
    <t>Penetrace podkladu pod hydroizolační nátěr,vč.dod.</t>
  </si>
  <si>
    <t>podlahy:  výkres 101 (1PP):15,89  výkres 102 (1NP):15,56+3,87+14,68+2,25+3,28+3,25+8,89  výkres 103 (2NP):4,06+2,96+9,52+12,86+3,51+19  stěny ve sprch. koutu:  výkres 102 (1NP):2*2,95  sokl (150mm):221,225*0,15</t>
  </si>
  <si>
    <t>92</t>
  </si>
  <si>
    <t>711212002R00</t>
  </si>
  <si>
    <t>Hydroizolační povlak - nátěr nebo stěrka</t>
  </si>
  <si>
    <t>93</t>
  </si>
  <si>
    <t>711212601R00</t>
  </si>
  <si>
    <t>Těsnicí pás do spoje podlaha - stěna</t>
  </si>
  <si>
    <t>výkres 101 (1PP):8,65+6,79+8,7  výkres 102 (1NP):6,25+19,27-2,5+4,23*2+7,54+20+6,41+4,4-0,8+4,45+3,98*2+5,1-0,8*2+4,9-0,8*2+5,1+3,5+9,45+6,88  výkres 103 (2NP):7,7+5,77+11,665+9,97+13,07+4,02+4,82+5,66+8,4+3,6*2+5,64</t>
  </si>
  <si>
    <t>94</t>
  </si>
  <si>
    <t>711212602R00</t>
  </si>
  <si>
    <t>Těsnicí roh vnější, vnitřní do spoje podlaha-stěna</t>
  </si>
  <si>
    <t>výkres 101 (1PP):4*3  výkres 102 (1NP):6*5+4*13+10  výkres 103 (2NP):8*4+8*2+10+6</t>
  </si>
  <si>
    <t>95</t>
  </si>
  <si>
    <t>998711102R00</t>
  </si>
  <si>
    <t>Přesun hmot pro izolace proti vodě, výšky do 12 m</t>
  </si>
  <si>
    <t>762</t>
  </si>
  <si>
    <t>Konstrukce tesařské</t>
  </si>
  <si>
    <t>96</t>
  </si>
  <si>
    <t>31110716R</t>
  </si>
  <si>
    <t>Matice přesná šestihranná 02 1401 M 16</t>
  </si>
  <si>
    <t>119*2</t>
  </si>
  <si>
    <t>97</t>
  </si>
  <si>
    <t>311202220000R</t>
  </si>
  <si>
    <t>Podložka přesná 021702.1 otvor 17 mm</t>
  </si>
  <si>
    <t>98</t>
  </si>
  <si>
    <t>311202290000R</t>
  </si>
  <si>
    <t>Podložka 50/17</t>
  </si>
  <si>
    <t>99</t>
  </si>
  <si>
    <t>311710421R</t>
  </si>
  <si>
    <t>Kotva pozednice</t>
  </si>
  <si>
    <t>100</t>
  </si>
  <si>
    <t>31179129R</t>
  </si>
  <si>
    <t>Tyč závitová M16, DIN 975, poz.</t>
  </si>
  <si>
    <t>101</t>
  </si>
  <si>
    <t>60511090R</t>
  </si>
  <si>
    <t>Řezivo SM středové jakost I</t>
  </si>
  <si>
    <t>výkres 204 (krov):32,3</t>
  </si>
  <si>
    <t>102</t>
  </si>
  <si>
    <t>60517103R</t>
  </si>
  <si>
    <t>Lať SM/JD 1 pod 25 cm2 délka 400-600 cm</t>
  </si>
  <si>
    <t>výkres 204 (krov):0,04*0,06*(829,6+678,336*3)*1,1</t>
  </si>
  <si>
    <t>103</t>
  </si>
  <si>
    <t>60726120R</t>
  </si>
  <si>
    <t>Deska dřevoštěpková OSB 3 B - 4PD tl. 15 mm</t>
  </si>
  <si>
    <t>výkres 102 (1NP):2*(506,4-121,48)*1,1  výkres 103 (2NP):2*385,23*1,1</t>
  </si>
  <si>
    <t>104</t>
  </si>
  <si>
    <t>60726122R</t>
  </si>
  <si>
    <t>Deska dřevoštěpková OSB 3 B - 4PD tl. 20 mm</t>
  </si>
  <si>
    <t>výkres 104 (3NP):2*(410,81-17,77)*1,1</t>
  </si>
  <si>
    <t>105</t>
  </si>
  <si>
    <t>61191741R</t>
  </si>
  <si>
    <t>Palubka obkladová MD tloušťka 20 šíře do 80 mm</t>
  </si>
  <si>
    <t>139,32476*1,1</t>
  </si>
  <si>
    <t>106</t>
  </si>
  <si>
    <t>762083130R00</t>
  </si>
  <si>
    <t>Profilování zhlaví trámů do 320 cm2</t>
  </si>
  <si>
    <t>výkres 204 (krov):40+3*2+33</t>
  </si>
  <si>
    <t>107</t>
  </si>
  <si>
    <t>762085153R00</t>
  </si>
  <si>
    <t>Hoblování tesařských prvků - ručně</t>
  </si>
  <si>
    <t>výkres 204 (krov):1,155*(67*1,35+15,85*3+12,3+5,285*2+1,17*4+1,275*2)*(0,12*2+0,2*2)</t>
  </si>
  <si>
    <t>108</t>
  </si>
  <si>
    <t>762311101R00</t>
  </si>
  <si>
    <t>Montáž hmoždinekvčetně lůžka</t>
  </si>
  <si>
    <t>výkres 204 (krov):(66+40)*2</t>
  </si>
  <si>
    <t>109</t>
  </si>
  <si>
    <t>762311103R00</t>
  </si>
  <si>
    <t>Montáž kotevních želez, příložek, patek, táhel</t>
  </si>
  <si>
    <t>výkres 204 (krov):29</t>
  </si>
  <si>
    <t>110</t>
  </si>
  <si>
    <t>762313112R00</t>
  </si>
  <si>
    <t>Montáž svorníků, šroubů délky 300 mm</t>
  </si>
  <si>
    <t>výkres 204 (krov):66+13+40</t>
  </si>
  <si>
    <t>111</t>
  </si>
  <si>
    <t>762332120R00</t>
  </si>
  <si>
    <t>Montáž vázaných krovů pravidelných do 224 cm2</t>
  </si>
  <si>
    <t>výkres 204 (krov):403,95</t>
  </si>
  <si>
    <t>112</t>
  </si>
  <si>
    <t>762332130R00</t>
  </si>
  <si>
    <t>Montáž vázaných krovů pravidelných do 288 cm2</t>
  </si>
  <si>
    <t>výkres 204 (krov):944,6</t>
  </si>
  <si>
    <t>113</t>
  </si>
  <si>
    <t>762341620R00</t>
  </si>
  <si>
    <t>Bednění okapových říms z palubek pero-drážka</t>
  </si>
  <si>
    <t>výkres 105 (střecha):1,155*(600-479,3725)</t>
  </si>
  <si>
    <t>114</t>
  </si>
  <si>
    <t>762342203R00</t>
  </si>
  <si>
    <t>Montáž laťování střech, vzdálenost latí 22 - 36 cm</t>
  </si>
  <si>
    <t>výkres 105 (střecha):1,155*600-0,78*1,18*15-0,55*0,78*2</t>
  </si>
  <si>
    <t>115</t>
  </si>
  <si>
    <t>762342204R00</t>
  </si>
  <si>
    <t>Montáž kontralatí přibitím</t>
  </si>
  <si>
    <t>116</t>
  </si>
  <si>
    <t>762395000R00</t>
  </si>
  <si>
    <t>Spojovací a ochranné prostředky pro střechy</t>
  </si>
  <si>
    <t>32,3+7,56257+153,25724*0,02</t>
  </si>
  <si>
    <t>117</t>
  </si>
  <si>
    <t>762512125R00</t>
  </si>
  <si>
    <t>Položení podlah. desek ve dvou vrstvách šroubovan.</t>
  </si>
  <si>
    <t>výkres 102 (1NP):506,4-121,48  výkres 103 (2NP):385,23  výkres 104 (3NP):410,81-17,77</t>
  </si>
  <si>
    <t>118</t>
  </si>
  <si>
    <t>762595000R00</t>
  </si>
  <si>
    <t>Spojovací a ochranné prostředky k položení podlah</t>
  </si>
  <si>
    <t>1694,33*0,015+864,688*0,02</t>
  </si>
  <si>
    <t>119</t>
  </si>
  <si>
    <t>762911121R00</t>
  </si>
  <si>
    <t>Impregnace řeziva tlakovakuová</t>
  </si>
  <si>
    <t>32,3+7,57325</t>
  </si>
  <si>
    <t>120</t>
  </si>
  <si>
    <t>762991111R00</t>
  </si>
  <si>
    <t>Montáž a demontáž stavebního vrátku</t>
  </si>
  <si>
    <t>121</t>
  </si>
  <si>
    <t>762991121R00</t>
  </si>
  <si>
    <t>Pronájem lanového stavebního vrátku</t>
  </si>
  <si>
    <t>DEN</t>
  </si>
  <si>
    <t>122</t>
  </si>
  <si>
    <t>998762102R00</t>
  </si>
  <si>
    <t>Přesun hmot pro tesařské konstrukce, výšky do 12 m</t>
  </si>
  <si>
    <t>763</t>
  </si>
  <si>
    <t>Dřevostavby</t>
  </si>
  <si>
    <t>123</t>
  </si>
  <si>
    <t>60515817R</t>
  </si>
  <si>
    <t>Hranol konstrukční masivní KVH NSi 60x200 mm l=5 m, NSi - nepohledový, SM, kvalita S10, vlhkost 15%</t>
  </si>
  <si>
    <t>13,275*0,06*0,2*1,1</t>
  </si>
  <si>
    <t>124</t>
  </si>
  <si>
    <t>60726123R</t>
  </si>
  <si>
    <t>Deska dřevoštěpková OSB 3 B - 4PD tl. 25 mm</t>
  </si>
  <si>
    <t>5,985*1,1</t>
  </si>
  <si>
    <t>125</t>
  </si>
  <si>
    <t>763614232RT1</t>
  </si>
  <si>
    <t>M.podlahy z desek nad tl.18 mm, P+D, šroubov., bez dodávky desek</t>
  </si>
  <si>
    <t>podium m.č. 01.06:5,31+0,2*3,375</t>
  </si>
  <si>
    <t>126</t>
  </si>
  <si>
    <t>763752112R00</t>
  </si>
  <si>
    <t>Montáž podlah - rámů, polštářů, pl. do 150 cm2</t>
  </si>
  <si>
    <t>podium m.č. 01.06:5,31/0,4</t>
  </si>
  <si>
    <t>127</t>
  </si>
  <si>
    <t>998763101R00</t>
  </si>
  <si>
    <t>Přesun hmot pro dřevostavby, výšky do 12 m</t>
  </si>
  <si>
    <t>764</t>
  </si>
  <si>
    <t>Konstrukce klempířské</t>
  </si>
  <si>
    <t>128</t>
  </si>
  <si>
    <t>764339220R00</t>
  </si>
  <si>
    <t>Lemování z Pz, komínů na vlnité krytině, v hřebeni</t>
  </si>
  <si>
    <t>K.31:30*0,34</t>
  </si>
  <si>
    <t>129</t>
  </si>
  <si>
    <t>764341230R00</t>
  </si>
  <si>
    <t>Lemování trub Pz, vlnitá krytina, D do 150 mm</t>
  </si>
  <si>
    <t>K.30:8</t>
  </si>
  <si>
    <t>130</t>
  </si>
  <si>
    <t>764352203R00</t>
  </si>
  <si>
    <t>Žlaby z Pz plechu podokapní půlkruhové, rš 330 mm</t>
  </si>
  <si>
    <t>K.27:16,4</t>
  </si>
  <si>
    <t>131</t>
  </si>
  <si>
    <t>764352205R00</t>
  </si>
  <si>
    <t>Žlaby z Pz plechu podokapní půlkruhové, rš 400 mm</t>
  </si>
  <si>
    <t>K.28:62,71</t>
  </si>
  <si>
    <t>132</t>
  </si>
  <si>
    <t>764392240R00</t>
  </si>
  <si>
    <t>Úžlabí z Pz plechu, rš 500 mm</t>
  </si>
  <si>
    <t>K.32:18</t>
  </si>
  <si>
    <t>133</t>
  </si>
  <si>
    <t>764421260RX0</t>
  </si>
  <si>
    <t>Oplechování říms z Pz plechu, rš 350 mm</t>
  </si>
  <si>
    <t>K.26:100</t>
  </si>
  <si>
    <t>134</t>
  </si>
  <si>
    <t>764454203RX0</t>
  </si>
  <si>
    <t>Odpadní trouby z Pz plechu, kruhové, D 125 mm</t>
  </si>
  <si>
    <t>K.29:45</t>
  </si>
  <si>
    <t>135</t>
  </si>
  <si>
    <t>764774401R00</t>
  </si>
  <si>
    <t>Falc.krytina,v.8 m, svitky,š.500 mm,do 30° RAL 7016</t>
  </si>
  <si>
    <t>výměna krytina zastřešení nástupiště:5,7*33,745</t>
  </si>
  <si>
    <t>136</t>
  </si>
  <si>
    <t>998764102R00</t>
  </si>
  <si>
    <t>Přesun hmot pro klempířské konstr., výšky do 12 m</t>
  </si>
  <si>
    <t>765</t>
  </si>
  <si>
    <t>Krytiny tvrdé</t>
  </si>
  <si>
    <t>137</t>
  </si>
  <si>
    <t>764771101R00</t>
  </si>
  <si>
    <t>Falcované tašky tl. 0,7 mm</t>
  </si>
  <si>
    <t>výkres 104 (3NP):1,155*600-0,78*1,18*15-0,55*0,78*2</t>
  </si>
  <si>
    <t>138</t>
  </si>
  <si>
    <t>764775303R00</t>
  </si>
  <si>
    <t>Hřebenáč pro větrané střechy</t>
  </si>
  <si>
    <t>výkres 105 (střecha-hřeben):5,89+5,38+7,7+4,41+5,9+5,5  výkres 105 (střecha-nároží):1,155*(4,5+5,5*2)</t>
  </si>
  <si>
    <t>139</t>
  </si>
  <si>
    <t>764775309R00</t>
  </si>
  <si>
    <t>Zavětrovací lišta</t>
  </si>
  <si>
    <t>výkres 105 (střecha):1,155*(4,4*2+5,385*2*2)</t>
  </si>
  <si>
    <t>140</t>
  </si>
  <si>
    <t>764775318R00</t>
  </si>
  <si>
    <t>Nástavec odvětrání, DN 100 mm</t>
  </si>
  <si>
    <t>KS</t>
  </si>
  <si>
    <t>141</t>
  </si>
  <si>
    <t>765331661R00</t>
  </si>
  <si>
    <t>Větrací mřížka šířky 52 mm</t>
  </si>
  <si>
    <t>výkres 105 (střecha):13,15+3,625+13,23+4,66*2+37,38</t>
  </si>
  <si>
    <t>142</t>
  </si>
  <si>
    <t>765331663R00</t>
  </si>
  <si>
    <t>Větrací pás z  PVC perforovaný</t>
  </si>
  <si>
    <t>143</t>
  </si>
  <si>
    <t>765901131R00</t>
  </si>
  <si>
    <t>Fólie podstřešní paropropustná</t>
  </si>
  <si>
    <t>[bez vazby na CS]</t>
  </si>
  <si>
    <t>144</t>
  </si>
  <si>
    <t>998765102R00</t>
  </si>
  <si>
    <t>Přesun hmot pro krytiny tvrdé, výšky do 12 m</t>
  </si>
  <si>
    <t>766</t>
  </si>
  <si>
    <t>Konstrukce truhlářské</t>
  </si>
  <si>
    <t>145</t>
  </si>
  <si>
    <t>76420010RAB</t>
  </si>
  <si>
    <t>Obklad podhledu palubkami pero-drážka, palubky MD, lakování RAL 1034</t>
  </si>
  <si>
    <t>výměna podhledu zastřešení nástupiště:5,7*33,745</t>
  </si>
  <si>
    <t>146</t>
  </si>
  <si>
    <t>766121210R00</t>
  </si>
  <si>
    <t>Stěny komplet. plné s výplní, H do 2,75 m</t>
  </si>
  <si>
    <t>sanitární stěny Z5-Z8:5,15+6,25+10,96+19,71  paravan Z18:1,3*1,5</t>
  </si>
  <si>
    <t>147</t>
  </si>
  <si>
    <t>766231111R00</t>
  </si>
  <si>
    <t>Montáž stahovacích půdních schodů</t>
  </si>
  <si>
    <t>148</t>
  </si>
  <si>
    <t>766670011R00</t>
  </si>
  <si>
    <t>Montáž obložkové zárubně a dřevěného křídla dveří</t>
  </si>
  <si>
    <t>149</t>
  </si>
  <si>
    <t>766670013R00</t>
  </si>
  <si>
    <t>Montáž obložkové zárubně a křídla dveří dvoukřídl.</t>
  </si>
  <si>
    <t>150</t>
  </si>
  <si>
    <t>998766102R00</t>
  </si>
  <si>
    <t>Přesun hmot pro truhlářské konstr., výšky do 12 m</t>
  </si>
  <si>
    <t>151</t>
  </si>
  <si>
    <t>D1</t>
  </si>
  <si>
    <t>Dvoukřídlé dveře, plné dřevěné, rozměr 1275/1970</t>
  </si>
  <si>
    <t>Dvoukřídlé dveře, plné dřevěné, rozměr 1275/1970, rozdělení křídel 900/375 mm. Jedno křídlo trvale aretováno. Možnost zamčení. Kování koule/klika. Dveře vybaveny panikovým kováním ve směru úniku. Materiál CPL laminát, barva DUB SUKATÝ, matné provedení. Kovaní – povrchová úprava broušený nerez. Zárubeň obložková – DUB SUKATÝ</t>
  </si>
  <si>
    <t>152</t>
  </si>
  <si>
    <t>D2</t>
  </si>
  <si>
    <t>Dvoukřídlé dveře, plné dřevěné, rozměr 1300/1970</t>
  </si>
  <si>
    <t>Dvoukřídlé dveře, plné dřevěné, rozměr 1300/1970, rozdělení křídel 900/400 mm. Jedno křídlo trvale aretováno. Možnost zamčení. Kování klika/klika. Materiál CPL laminát, barva DUB SUKATÝ, matné provedení. Kovaní – povrchová úprava broušený nerez. Zárubeň obložková – DUB SUKATÝ</t>
  </si>
  <si>
    <t>153</t>
  </si>
  <si>
    <t>D3</t>
  </si>
  <si>
    <t>Dvoukřídlé dveře, plné dřevěné, rozměr 1460/1970</t>
  </si>
  <si>
    <t>Dvoukřídlé dveře, plné dřevěné, rozměr 1460/1970, rozdělení křídel 730/730 mm. Jedno křídlo trvale aretováno. Možnost zamčení. Kování klika/klika. Materiál CPL laminát, barva DUB SUKATÝ, matné provedení. Kovaní – povrchová úprava broušený nerez. Zárubeň obložková – DUB SUKATÝ. Požární odolnost EW 30 DP3+C2, kordinátor pohybu</t>
  </si>
  <si>
    <t>154</t>
  </si>
  <si>
    <t>DD1</t>
  </si>
  <si>
    <t>Posuvné jednokřídlé dveře, plné dřevěné, rozměr 700/1970</t>
  </si>
  <si>
    <t>Posuvné jednokřídlé dveře, plné dřevěné, rozměr 700/1970. WC zámek. Materiál CPL laminát, barva DUB SUKATÝ, matné provedení. Kovaní – povrchová úprava broušený nerez. Zárubeň obložková – DUB SUKATÝ</t>
  </si>
  <si>
    <t>155</t>
  </si>
  <si>
    <t>DD2</t>
  </si>
  <si>
    <t>Posuvné jednokřídlé dveře, plné dřevěné, rozměr 900/1970</t>
  </si>
  <si>
    <t>Posuvné jednokřídlé dveře, plné dřevěné, rozměr 900/1970. Možnost zamčení. Materiál CPL laminát, barva DUB SUKATÝ, matné provedení. Kovaní – povrchová úprava broušený nerez. Zárubeň obložková – DUB SUKATÝ</t>
  </si>
  <si>
    <t>156</t>
  </si>
  <si>
    <t>DD3</t>
  </si>
  <si>
    <t>Posuvné jednokřídlé dveře, plné dřevěné, rozměr 900/1970. Možnost zamčení.   
Materiál CPL laminát, barva DUB SUKATÝ, matné provedení. Kovaní – povrchová úprava broušený nerez. Zárubeň obložková – DUB SUKATÝ</t>
  </si>
  <si>
    <t>157</t>
  </si>
  <si>
    <t>DL1</t>
  </si>
  <si>
    <t>Dveře levé, plné dřevěné, otvíravé, jednokřídlé, 700/1970</t>
  </si>
  <si>
    <t>Dveře levé, plné dřevěné, otvíravé, jednokřídlé, 700/1970. Kování klika/klika. Materiál CPL laminát, barva DUB SUKATÝ, matné provedení. Kovaní – povrchová úprava broušený nerez. Zárubeň obložková – DUB SUKATÝ</t>
  </si>
  <si>
    <t>158</t>
  </si>
  <si>
    <t>DL10</t>
  </si>
  <si>
    <t>Dveře levé, plné dřevěné, otvíravé, jednokřídlé, 800/1970</t>
  </si>
  <si>
    <t>Dveře levé, plné dřevěné, otvíravé, jednokřídlé, 800/1970. Možnost zamčení. Kování klika/klika. Materiál CPL laminát, barva DUB SUKATÝ, matné provedení. Kovaní – povrchová úprava broušený nerez. Zárubeň obložková – DUB SUKATÝ</t>
  </si>
  <si>
    <t>159</t>
  </si>
  <si>
    <t>DL11</t>
  </si>
  <si>
    <t>Dveře levé, plné dřevěné, otvíravé, jednokřídlé, 900/1970</t>
  </si>
  <si>
    <t>Dveře levé, plné dřevěné, otvíravé, jednokřídlé, 900/1970. Možnost zamčení. Kování koule/klika. Materiál CPL laminát, barva DUB SUKATÝ, matné provedení. Kovaní –povrchová úprava broušený nerez. Zárubeň obložková – DUB SUKATÝ</t>
  </si>
  <si>
    <t>160</t>
  </si>
  <si>
    <t>DL12</t>
  </si>
  <si>
    <t>Dveře levé, plné dřevěné, otvíravé, jednokřídlé, 850/1970</t>
  </si>
  <si>
    <t>Dveře levé, plné dřevěné, otvíravé, jednokřídlé, 850/1970. Možnost zamčení. Kování koule/klika. Materiál CPL laminát, barva DUB SUKATÝ, matné provedení. Kovaní – povrchová úprava broušený nerez. Zárubeň obložková – DUB SUKATÝ. Požární odolnost EW 30 DP3+C2</t>
  </si>
  <si>
    <t>161</t>
  </si>
  <si>
    <t>DL13</t>
  </si>
  <si>
    <t>Dveře levé, plné dřevěné, otvíravé, jednokřídlé, 800/1970. Možnost zamčení. Kování koule/klika. Materiál CPL laminát, barva DUB SUKATÝ, matné provedení. Kovaní –povrchová úprava broušený nerez. Zárubeň obložková – DUB SUKATÝ</t>
  </si>
  <si>
    <t>162</t>
  </si>
  <si>
    <t>DL14</t>
  </si>
  <si>
    <t>Dveře levé, plné dřevěné, otvíravé, jednokřídlé, 900/1970. Možnost zamčení. Kování koule/klika. Materiál CPL laminát, barva DUB SUKATÝ, matné provedení. Kovaní – povrchová úprava broušený nerez. Zárubeň obložková – DUB SUKATÝ</t>
  </si>
  <si>
    <t>163</t>
  </si>
  <si>
    <t>DL15</t>
  </si>
  <si>
    <t>Dveře levé, plné dřevěné, otvíravé, jednokřídlé, 800/1970. Kování klika/klika. Materiál CPL laminát, barva DUB SUKATÝ, matné provedení. Kovaní – povrchová úprava broušený nerez. Zárubeň obložková – DUB SUKATÝ</t>
  </si>
  <si>
    <t>164</t>
  </si>
  <si>
    <t>DL16</t>
  </si>
  <si>
    <t>165</t>
  </si>
  <si>
    <t>DL17</t>
  </si>
  <si>
    <t>166</t>
  </si>
  <si>
    <t>DL18</t>
  </si>
  <si>
    <t>Dveře levé, plné dřevěné, otvíravé, jednokřídlé, 700/1970. Kování klika/klika. Materiál CPL laminát, barva DUB SUKATÝ, matné provedení. Kovaní –povrchová úprava broušený nerez. Zárubeň obložková – DUB SUKATÝ</t>
  </si>
  <si>
    <t>167</t>
  </si>
  <si>
    <t>DL19</t>
  </si>
  <si>
    <t>Dveře levé, plné dřevěné, otvíravé, jednokřídlé, 700/1970. Kování klika/klika. WC zámek. Materiál CPL laminát, barva DUB SUKATÝ, matné provedení. Kovaní – povrchová úprava broušený nerez. Zárubeň obložková – DUB SUKATÝ</t>
  </si>
  <si>
    <t>168</t>
  </si>
  <si>
    <t>DL2</t>
  </si>
  <si>
    <t>Dveře levé, plné dřevěné, otvíravé, jednokřídlé, 800/1970. Kování klika/klika. Atypické provedení dveří v závislosti na klenbě. Materiál CPL laminát, barva DUB SUKATÝ, matné provedení. Kovaní – povrchová úprava broušený nerez. Zárubeň obložková – DUB SUKATÝ</t>
  </si>
  <si>
    <t>169</t>
  </si>
  <si>
    <t>DL20</t>
  </si>
  <si>
    <t>Dveře levé, plné dřevěné, otvíravé, jednokřídlé, 900/1970. Možnost zamčení. Kování klika/klika. Materiál CPL laminát, barva DUB SUKATÝ, matné provedení. Kovaní – povrchová úprava broušený nerez. Zárubeň obložková – DUB SUKATÝ</t>
  </si>
  <si>
    <t>170</t>
  </si>
  <si>
    <t>DL21</t>
  </si>
  <si>
    <t>Dveře levé, plné dřevěné, otvíravé, jednokřídlé, 800/1970. Možnost zamčení. Kování klika/klika. Materiál CPL laminát, barva DUB SUKATÝ, matné provedení. Kovaní –povrchová úprava broušený nerez. Zárubeň obložková – DUB SUKATÝ</t>
  </si>
  <si>
    <t>171</t>
  </si>
  <si>
    <t>DL22</t>
  </si>
  <si>
    <t>172</t>
  </si>
  <si>
    <t>DL23</t>
  </si>
  <si>
    <t>Dveře levé, plné dřevěné, otvíravé, jednokřídlé, 900/1970. Možnost zamčení. Kování koule/klika. Materiál CPL laminát, barva DUB SUKATÝ, matné provedení. Kovaní –povrchová úprava broušený nerez. Zárubeň obložková – DUB SUKATÝ. Požární odolnost EW 30 DP3+C2</t>
  </si>
  <si>
    <t>173</t>
  </si>
  <si>
    <t>DL24</t>
  </si>
  <si>
    <t>Dveře levé, plné dřevěné, otvíravé, jednokřídlé, 700/1970. WC zámek. Kování klika/klika. Materiál CPL laminát, barva DUB SUKATÝ, matné provedení. Kovaní – povrchová úprava broušený nerez. Zárubeň obložková – DUB SUKATÝ</t>
  </si>
  <si>
    <t>174</t>
  </si>
  <si>
    <t>DL25</t>
  </si>
  <si>
    <t>Dveře levé, plné dřevěné, otvíravé, jednokřídlé, 800/1970. Možnost zamčení. Kování klika/klika. Materiál CPL laminát, barva DUB SUKATÝ, matné provedení. Kovaní –povrchová úprava broušený nerez. Zárubeň obložková – DUB SUKATÝ. Požární odolnost EW 30 DP3+C2</t>
  </si>
  <si>
    <t>175</t>
  </si>
  <si>
    <t>DL26</t>
  </si>
  <si>
    <t>176</t>
  </si>
  <si>
    <t>DL27</t>
  </si>
  <si>
    <t>Dveře levé, plné dřevěné, otvíravé, jednokřídlé, 900/1970. Možnost zamčení. Kování klika/klika. Materiál CPL laminát, barva DUB SUKATÝ, matné provedení. Kovaní – Sapeli Kvadra, povrchová úprava broušený nerez. Zárubeň obložková – DUB SUKATÝ</t>
  </si>
  <si>
    <t>177</t>
  </si>
  <si>
    <t>DL28</t>
  </si>
  <si>
    <t>178</t>
  </si>
  <si>
    <t>DL29</t>
  </si>
  <si>
    <t>Dveře levé, plné dřevěné, otvíravé, jednokřídlé, 800/1970. Možnost zamčení. Kování koule/klika. Materiál CPL laminát, barva DUB SUKATÝ, matné provedení. Kovaní – povrchová úprava broušený nerez. Zárubeň obložková – DUB SUKATÝ</t>
  </si>
  <si>
    <t>179</t>
  </si>
  <si>
    <t>DL3</t>
  </si>
  <si>
    <t>Dveře levé, plné dřevěné, otvíravé, jednokřídlé, 795/1895</t>
  </si>
  <si>
    <t>Dveře levé, plné dřevěné, otvíravé, jednokřídlé, 795/1895. Možnost zamčení. Kování klika/klika. Materiál CPL laminát, barva DUB SUKATÝ, matné provedení. Kovaní – povrchová úprava broušený nerez. Zárubeň obložková – DUB SUKATÝ</t>
  </si>
  <si>
    <t>180</t>
  </si>
  <si>
    <t>DL30</t>
  </si>
  <si>
    <t>181</t>
  </si>
  <si>
    <t>DL31</t>
  </si>
  <si>
    <t>182</t>
  </si>
  <si>
    <t>DL32</t>
  </si>
  <si>
    <t>183</t>
  </si>
  <si>
    <t>DL33</t>
  </si>
  <si>
    <t>184</t>
  </si>
  <si>
    <t>DL34</t>
  </si>
  <si>
    <t>185</t>
  </si>
  <si>
    <t>DL35</t>
  </si>
  <si>
    <t>186</t>
  </si>
  <si>
    <t>DL36</t>
  </si>
  <si>
    <t>Dveře levé, plné dřevěné, otvíravé, jednokřídlé, 900/1970. Možnost zamčení. Kování klika/klika. Materiál CPL laminát, barva DUB SUKATÝ, matné provedení. Kovaní –povrchová úprava broušený nerez. Zárubeň obložková – DUB SUKATÝ</t>
  </si>
  <si>
    <t>187</t>
  </si>
  <si>
    <t>DL37</t>
  </si>
  <si>
    <t>Dveře levé, plné dřevěné, otvíravé, jednokřídlé, 900/1970. Možnost zamčení. Kování koule/klika. Materiál CPL laminát, barva DUB SUKATÝ, matné provedení. Kovaní – povrchová úprava broušený nerez. Zárubeň obložková – DUB SUKATÝ. Požární odolnost EW 30 DP3+C2</t>
  </si>
  <si>
    <t>188</t>
  </si>
  <si>
    <t>DL38</t>
  </si>
  <si>
    <t>Dveře levé, plné dřevěné, otvíravé, jednokřídlé, 700/1970. Možnost zamčení. Kování klika/klika. Materiál CPL laminát, barva DUB SUKATÝ, matné provedení. Kovaní –povrchová úprava broušený nerez. Zárubeň obložková – DUB SUKATÝ</t>
  </si>
  <si>
    <t>189</t>
  </si>
  <si>
    <t>DL4</t>
  </si>
  <si>
    <t>Dveře levé, plné dřevěné, otvíravé, jednokřídlé, 795/1895. Možnost zamčení. Kování koule/klika. Materiál CPL laminát, barva DUB SUKATÝ, matné provedení. Kovaní povrchová úprava broušený nerez. Zárubeň obložková – DUB SUKATÝ</t>
  </si>
  <si>
    <t>190</t>
  </si>
  <si>
    <t>DL5</t>
  </si>
  <si>
    <t>Dveře levé, plné dřevěné, otvíravé, jednokřídlé, 795/1895. Možnost zamčení. Kování klika/klika. Materiál CPL laminát, barva DUB SUKATÝ, matné provedení. Kovaní –povrchová úprava broušený nerez. Zárubeň obložková – DUB SUKATÝ</t>
  </si>
  <si>
    <t>191</t>
  </si>
  <si>
    <t>DL6</t>
  </si>
  <si>
    <t>192</t>
  </si>
  <si>
    <t>DL7</t>
  </si>
  <si>
    <t>Dveře levé, plné dřevěné, otvíravé, jednokřídlé, 900/1970. Kování klika/klika. WC zámek. Madlo pro imobilní. Materiál CPL laminát, barva DUB SUKATÝ, matné provedení. Kovaní – povrchová úprava broušený nerez. Zárubeň obložková – DUB SUKATÝ</t>
  </si>
  <si>
    <t>193</t>
  </si>
  <si>
    <t>DL8</t>
  </si>
  <si>
    <t>Dveře levé, plné dřevěné, otvíravé, jednokřídlé, 700/1970. Kování klika/klika. WC zámek. Materiál CPL laminát, barva DUB SUKATÝ, matné provedení. Kovaní –povrchová úprava broušený nerez. Zárubeň obložková – DUB SUKATÝ</t>
  </si>
  <si>
    <t>194</t>
  </si>
  <si>
    <t>DP1</t>
  </si>
  <si>
    <t>Dveře pravé, plné dřevěné, otvíravé, jednokřídlé, 700/1970</t>
  </si>
  <si>
    <t>Dveře pravé, plné dřevěné, otvíravé, jednokřídlé, 700/1970. Kování klika/klika.   
Materiál CPL laminát, barva DUB SUKATÝ, matné provedení. Kovaní – povrchová úprava broušený nerez. Zárubeň obložková – DUB SUKATÝ</t>
  </si>
  <si>
    <t>195</t>
  </si>
  <si>
    <t>DP10</t>
  </si>
  <si>
    <t>Dveře pravé, plné dřevěné, otvíravé, jednokřídlé, 800/1970</t>
  </si>
  <si>
    <t>Dveře pravé, plné dřevěné, otvíravé, jednokřídlé, 800/1970. Možnost zamčení. Kování koule/klika. Materiál CPL laminát, barva DUB SUKATÝ, matné provedení. Kovaní – povrchová úprava broušený nerez. Zárubeň obložková – DUB SUKATÝ.Požární odolnost EW 30 DP3+C2, dveře budou splňovat bezpečnostní třídu RC2</t>
  </si>
  <si>
    <t>196</t>
  </si>
  <si>
    <t>DP11</t>
  </si>
  <si>
    <t>Dveře pravé, plné dřevěné, otvíravé, jednokřídlé, 700/1970. Kování klika/klika. WC zámek. Materiál CPL laminát, barva DUB SUKATÝ, matné provedení. Kovaní – povrchová úprava broušený nerez. Zárubeň obložková – DUB SUKATÝ.</t>
  </si>
  <si>
    <t>197</t>
  </si>
  <si>
    <t>DP12</t>
  </si>
  <si>
    <t>Dveře pravé, plné dřevěné, otvíravé, jednokřídlé, 800/1970. Kování koule/klika. Možnost zamčení. Materiál CPL laminát, barva DUB SUKATÝ, matné provedení. Kovaní – povrchová úprava broušený nerez. Zárubeň obložková – DUB SUKATÝ.</t>
  </si>
  <si>
    <t>198</t>
  </si>
  <si>
    <t>DP13</t>
  </si>
  <si>
    <t>Dveře pravé, plné dřevěné, otvíravé, jednokřídlé, 700/1970. Kování koule/klika. Možnost zamčení. Materiál CPL laminát, barva DUB SUKATÝ, matné provedení. Kovaní – povrchová úprava broušený nerez. Zárubeň obložková – DUB SUKATÝ</t>
  </si>
  <si>
    <t>199</t>
  </si>
  <si>
    <t>DP14</t>
  </si>
  <si>
    <t>Dveře pravé, plné dřevěné, otvíravé, jednokřídlé, 800/1970. Kování klika/klika. Materiál CPL laminát, barva DUB SUKATÝ, matné provedení. Kovaní – povrchová úprava broušený nerez. Zárubeň obložková – DUB SUKATÝ</t>
  </si>
  <si>
    <t>200</t>
  </si>
  <si>
    <t>DP15</t>
  </si>
  <si>
    <t>Dveře pravé, plné dřevěné, otvíravé, jednokřídlé, 700/1970. Kování klika/klika. WC zámek. Materiál CPL laminát, barva DUB SUKATÝ, matné provedení. Kovaní – povrchová úprava broušený nerez. Zárubeň obložková – DUB SUKATÝ</t>
  </si>
  <si>
    <t>201</t>
  </si>
  <si>
    <t>DP16</t>
  </si>
  <si>
    <t>Dveře pravé, plné dřevěné, otvíravé, jednokřídlé, 900/1970</t>
  </si>
  <si>
    <t>Dveře pravé, plné dřevěné, otvíravé, jednokřídlé, 900/1970. Kování klika/klika. Možnost zamčení. Materiál CPL laminát, barva DUB SUKATÝ, matné provedení. Kovaní – povrchová úprava broušený nerez. Zárubeň obložková – DUB SUKATÝ</t>
  </si>
  <si>
    <t>202</t>
  </si>
  <si>
    <t>DP17</t>
  </si>
  <si>
    <t>203</t>
  </si>
  <si>
    <t>DP18</t>
  </si>
  <si>
    <t>Dveře pravé, plné dřevěné, otvíravé, jednokřídlé, 800/1970. Kování klika/klika. Možnost zamčení. Materiál CPL laminát, barva DUB SUKATÝ, matné provedení. Kovaní – povrchová úprava broušený nerez. Zárubeň obložková – DUB SUKATÝ</t>
  </si>
  <si>
    <t>204</t>
  </si>
  <si>
    <t>DP19</t>
  </si>
  <si>
    <t>205</t>
  </si>
  <si>
    <t>DP2</t>
  </si>
  <si>
    <t>Dveře pravé, plné dřevěné, otvíravé, jednokřídlé, 795/1895</t>
  </si>
  <si>
    <t>Dveře pravé, plné dřevěné, otvíravé, jednokřídlé, 795/1895. Možnost zamčení. Kování klika/klika. Materiál CPL laminát, barva DUB SUKATÝ, matné provedení. Kovaní –povrchová úprava broušený nerez. Zárubeň obložková – DUB SUKATÝ.Požární odolnost EW 30 DP1+C2</t>
  </si>
  <si>
    <t>206</t>
  </si>
  <si>
    <t>DP20</t>
  </si>
  <si>
    <t>207</t>
  </si>
  <si>
    <t>DP21</t>
  </si>
  <si>
    <t>208</t>
  </si>
  <si>
    <t>DP22</t>
  </si>
  <si>
    <t>Dveře pravé, plné dřevěné, otvíravé, jednokřídlé, 800/1970. Možnost zamčení. Kování klika/klika. Materiál CPL laminát, barva DUB SUKATÝ, matné provedení. Kovaní –povrchová úprava broušený nerez. Zárubeň obložková – DUB SUKATÝ. Požární odolnost EW 30 DP3+C2</t>
  </si>
  <si>
    <t>209</t>
  </si>
  <si>
    <t>DP23</t>
  </si>
  <si>
    <t>Dveře pravé, plné dřevěné, otvíravé, jednokřídlé, 700/1970. WC zámek. Kování klika/klika. Materiál CPL laminát, barva DUB SUKATÝ, matné provedení. Kovaní – povrchová úprava broušený nerez. Zárubeň obložková – DUB SUKATÝ.Požární odolnost EW 30 DP3+C2</t>
  </si>
  <si>
    <t>210</t>
  </si>
  <si>
    <t>DP24</t>
  </si>
  <si>
    <t>Dveře pravé, plné dřevěné, otvíravé, jednokřídlé, 800/1970. Možnost zamčení. Kování klika/klika. Materiál CPL laminát, barva DUB SUKATÝ, matné provedení. Kovaní –povrchová úprava broušený nerez. Zárubeň obložková – DUB SUKATÝ.Požární odolnost EW 30 DP3+C2</t>
  </si>
  <si>
    <t>211</t>
  </si>
  <si>
    <t>DP25</t>
  </si>
  <si>
    <t>Dveře pravé, plné dřevěné, otvíravé, jednokřídlé, 800/1970. Možnost zamčení. Kování klika/klika. Materiál CPL laminát, barva DUB SUKATÝ, matné provedení. Kovaní – povrchová úprava broušený nerez. Zárubeň obložková – DUB SUKATÝ</t>
  </si>
  <si>
    <t>212</t>
  </si>
  <si>
    <t>DP26</t>
  </si>
  <si>
    <t>213</t>
  </si>
  <si>
    <t>DP27</t>
  </si>
  <si>
    <t>Dveře pravé, plné dřevěné, otvíravé, jednokřídlé, 900/1970. Možnost zamčení. Kování koule/klika. Materiál CPL laminát, barva DUB SUKATÝ, matné provedení. Kovaní – povrchová úprava broušený nerez. Zárubeň obložková – DUB SUKATÝ</t>
  </si>
  <si>
    <t>214</t>
  </si>
  <si>
    <t>DP28</t>
  </si>
  <si>
    <t>Dveře pravé, plné dřevěné, otvíravé, jednokřídlé, 900/1970. Možnost zamčení. Kování klika/klika. Materiál CPL laminát, barva DUB SUKATÝ, matné provedení. Kovaní –povrchová úprava broušený nerez. Zárubeň obložková – DUB SUKATÝ</t>
  </si>
  <si>
    <t>215</t>
  </si>
  <si>
    <t>DP29</t>
  </si>
  <si>
    <t>216</t>
  </si>
  <si>
    <t>DP3</t>
  </si>
  <si>
    <t>Dveře pravé, plné dřevěné, otvíravé, jednokřídlé, 795/1895. Možnost zamčení. Kování klika/klika. Materiál CPL laminát, barva DUB SUKATÝ, matné provedení. Kovaní – povrchová úprava broušený nerez. Zárubeň obložková – DUB SUKATÝ</t>
  </si>
  <si>
    <t>217</t>
  </si>
  <si>
    <t>DP30</t>
  </si>
  <si>
    <t>Dveře pravé, plné dřevěné, otvíravé, jednokřídlé, 700/1970. Možnost zamčení. Kování klika/klika. Materiál CPL laminát, barva DUB SUKATÝ, matné provedení. Kovaní –povrchová úprava broušený nerez. Zárubeň obložková – DUB SUKATÝ</t>
  </si>
  <si>
    <t>218</t>
  </si>
  <si>
    <t>DP31</t>
  </si>
  <si>
    <t>Dveře pravé, plné dřevěné, otvíravé, jednokřídlé, 700/1970. WC zámek. Kování klika/klika. Materiál CPL laminát, barva DUB SUKATÝ, matné provedení. Kovaní –  povrchová úprava broušený nerez. Zárubeň obložková – DUB SUKATÝ</t>
  </si>
  <si>
    <t>219</t>
  </si>
  <si>
    <t>DP32</t>
  </si>
  <si>
    <t>220</t>
  </si>
  <si>
    <t>DP33</t>
  </si>
  <si>
    <t>221</t>
  </si>
  <si>
    <t>DP34</t>
  </si>
  <si>
    <t>Dveře pravé, plné dřevěné, otvíravé, jednokřídlé, 700/1970. WC zámek. Kování klika/klika. Materiál CPL laminát, barva DUB SUKATÝ, matné provedení. Kovaní – povrchová úprava broušený nerez. Zárubeň obložková – DUB SUKATÝ</t>
  </si>
  <si>
    <t>222</t>
  </si>
  <si>
    <t>DP35</t>
  </si>
  <si>
    <t>Dveře pravé, plné dřevěné, otvíravé, jednokřídlé, 800/1970. Možnost zamčení. Kování koule/klika. Materiál CPL laminát, barva DUB SUKATÝ, matné provedení. Kovaní – povrchová úprava broušený nerez. Zárubeň obložková – DUB SUKATÝ</t>
  </si>
  <si>
    <t>223</t>
  </si>
  <si>
    <t>DP36</t>
  </si>
  <si>
    <t>Dveře pravé, plné dřevěné, otvíravé, jednokřídlé, 900/1970. Možnost zamčení. Kování koule/klika. Materiál CPL laminát, barva DUB SUKATÝ, matné provedení. Kovaní – povrchová úprava broušený nerez. Zárubeň obložková – DUB SUKATÝ. Požární odolnost EW 30 DP3+C2</t>
  </si>
  <si>
    <t>224</t>
  </si>
  <si>
    <t>DP37</t>
  </si>
  <si>
    <t>225</t>
  </si>
  <si>
    <t>DP4</t>
  </si>
  <si>
    <t>Dveře pravé, plné dřevěné, otvíravé, jednokřídlé, 900/1970. Možnost zamčení. Kování koule/klika. Materiál CPL laminát, barva DUB SUKATÝ, matné provedení. Kovaní – Sapeli Kvadra, povrchová úprava broušený nerez. Zárubeň obložková – DUB SUKATÝ.  
Požární odolnost EW 30 DP1+C2</t>
  </si>
  <si>
    <t>226</t>
  </si>
  <si>
    <t>DP5</t>
  </si>
  <si>
    <t>227</t>
  </si>
  <si>
    <t>DP6</t>
  </si>
  <si>
    <t>Dveře pravé, plné dřevěné, otvíravé, jednokřídlé, 900/1970. Možnost zamčení. Kování koule/klika. Dveře budou splňovat bezpečnostní třídu RC2.Materiál CPL laminát, barva DUB SUKATÝ, matné provedení. Kovaní – povrchová úprava broušený nerez. Zárubeň obložková – DUB SUKATÝ</t>
  </si>
  <si>
    <t>228</t>
  </si>
  <si>
    <t>DP7</t>
  </si>
  <si>
    <t>229</t>
  </si>
  <si>
    <t>DP8</t>
  </si>
  <si>
    <t>Dveře pravé, plné dřevěné, otvíravé, jednokřídlé, 700/1970. Kování klika/klika. WC zámek. Materiál CPL laminát, barva DUB SUKATÝ, matné provedení. Kovaní –povrchová úprava broušený nerez. Zárubeň obložková – DUB SUKATÝ</t>
  </si>
  <si>
    <t>230</t>
  </si>
  <si>
    <t>DP9</t>
  </si>
  <si>
    <t>Dveře pravé, plné dřevěné, otvíravé, jednokřídlé, 800/1970. Kování klika/klika. Možnost zamčení.Materiál CPL laminát, barva DUB SUKATÝ, matné provedení.   
Kovaní – povrchová úprava broušený nerez. Zárubeň obložková – DUB SUKATÝ</t>
  </si>
  <si>
    <t>231</t>
  </si>
  <si>
    <t>TR</t>
  </si>
  <si>
    <t>Protipožární výlez na půdu 1100/700 mm, barva bílá</t>
  </si>
  <si>
    <t>232</t>
  </si>
  <si>
    <t>Z18</t>
  </si>
  <si>
    <t>Dřevěná dělící stěna - paravan 1300/1500 mm</t>
  </si>
  <si>
    <t>233</t>
  </si>
  <si>
    <t>Z5</t>
  </si>
  <si>
    <t>Sanitární dělící stěna 1050+1525mm, výška  2000 mm, barva: elox hliník, možnost zamčení dveřního křídla (1x dveře 700/1970)</t>
  </si>
  <si>
    <t>234</t>
  </si>
  <si>
    <t>Z6</t>
  </si>
  <si>
    <t>Sanitární dělící stěna 2050+1525mm, výška  2000 mm, barva: elox hliník, možnost zamčení dveřního křídla (2x dveře 700/1970)</t>
  </si>
  <si>
    <t>235</t>
  </si>
  <si>
    <t>Z7</t>
  </si>
  <si>
    <t>Sanitární dělící stěna 3080+2x1400mm, výška  2000 mm, barva: elox hliník, možnost zamčení dveřního křídla (3x dveře 700/1970)</t>
  </si>
  <si>
    <t>236</t>
  </si>
  <si>
    <t>Z8</t>
  </si>
  <si>
    <t>Sanitární dělící stěna 3750+3x2035mm, výška  2000 mm, barva: elox hliník, možnost zamčení dveřního křídla (4x dveře 700/1970)</t>
  </si>
  <si>
    <t>767</t>
  </si>
  <si>
    <t>Konstrukce zámečnické</t>
  </si>
  <si>
    <t>237</t>
  </si>
  <si>
    <t>767113110R00</t>
  </si>
  <si>
    <t>Montáž stěn pro zasklení,byt,z Al-profilů,do 6 m2</t>
  </si>
  <si>
    <t>SP4:1,45*1,6  SP5:0,95*1,025*2</t>
  </si>
  <si>
    <t>238</t>
  </si>
  <si>
    <t>767113130R00</t>
  </si>
  <si>
    <t>Montáž stěn pro zasklení,byt,z Al-profilů,do 12 m2</t>
  </si>
  <si>
    <t>SP1:3*2,61*3,55</t>
  </si>
  <si>
    <t>239</t>
  </si>
  <si>
    <t>767113150R00</t>
  </si>
  <si>
    <t>Montáž stěn pro zasklení,byt,z Al-prof.,nad 16 m2</t>
  </si>
  <si>
    <t>SP2:(1,6+2,6+1,6)*3,55  SP3:(1,6+2,6+1,6)*3,55</t>
  </si>
  <si>
    <t>240</t>
  </si>
  <si>
    <t>767161130R00</t>
  </si>
  <si>
    <t>Montáž zábradlí rovného z trubek do zdiva do 45 kg</t>
  </si>
  <si>
    <t>Z3:7,2; Z4:2,7</t>
  </si>
  <si>
    <t>241</t>
  </si>
  <si>
    <t>767662110R00</t>
  </si>
  <si>
    <t>Montáž mříží pevných - šroubováním</t>
  </si>
  <si>
    <t>Z2:1,35*2,6*3</t>
  </si>
  <si>
    <t>242</t>
  </si>
  <si>
    <t>767995103R00</t>
  </si>
  <si>
    <t>Výroba a montáž kov. atypických konstrukcí</t>
  </si>
  <si>
    <t>KG</t>
  </si>
  <si>
    <t>výkres 202 (1NP-rámy prvek1,2,8,9,10):1,2*1,15*(151+132,7+650,8+252,9+543,6)  výkres 204 (krov):1,2*9507,2</t>
  </si>
  <si>
    <t>243</t>
  </si>
  <si>
    <t>998767102R00</t>
  </si>
  <si>
    <t>Přesun hmot pro zámečnické konstr., výšky do 12 m</t>
  </si>
  <si>
    <t>244</t>
  </si>
  <si>
    <t>SP1</t>
  </si>
  <si>
    <t>Prosklená stěna 2610/3550mm</t>
  </si>
  <si>
    <t>Prosklená stěna 2610/3550mm, součástí dveře DL9 dveře levé, prosklené, otvíravé, jednokřídlé, 900/2200. Kování klika/klika. Možnost zamčení</t>
  </si>
  <si>
    <t>245</t>
  </si>
  <si>
    <t>SP2</t>
  </si>
  <si>
    <t>Prosklená stěna 1600+2600+1600/3550mm</t>
  </si>
  <si>
    <t>Prosklená stěna 1600+2600+1600/3550mm, součástí dveře DD5 posuvné automatické dvoukřídlé dveře, prosklené, rozměr 1200/2200, rozdělení křídel 600/600 mm. Možnost zamčení. Čiré sklo bezpečnostní</t>
  </si>
  <si>
    <t>246</t>
  </si>
  <si>
    <t>SP3</t>
  </si>
  <si>
    <t>Prosklená stěna 1600+2600+1600/3550mm, součástí dveře DD4 posuvné automatické dvoukřídlé dveře, prosklené, rozměr 1200/2200, rozdělení křídel 600/600 mm. Možnost zamčení. Čiré sklo bezpečnostní</t>
  </si>
  <si>
    <t>247</t>
  </si>
  <si>
    <t>SP4</t>
  </si>
  <si>
    <t>Prosklená stěna 1450/1600mm</t>
  </si>
  <si>
    <t>248</t>
  </si>
  <si>
    <t>SP5</t>
  </si>
  <si>
    <t>Podávací okno 950/1025mm</t>
  </si>
  <si>
    <t>249</t>
  </si>
  <si>
    <t>Z15a</t>
  </si>
  <si>
    <t>Montáž komínové lávky</t>
  </si>
  <si>
    <t>250</t>
  </si>
  <si>
    <t>Z15b</t>
  </si>
  <si>
    <t>Dodávka komínová lávka ocelová délky 6910mm</t>
  </si>
  <si>
    <t>Dodávka komínová lávka ocelová délky 6910mm, výplň pororošt, antikorozní úprava a barva dle střešní krytiny (2x nátěr), včetně kotvících prvků, jednostranné zábradlí výšky 1000mm</t>
  </si>
  <si>
    <t>251</t>
  </si>
  <si>
    <t>Z16a</t>
  </si>
  <si>
    <t>252</t>
  </si>
  <si>
    <t>Z16b</t>
  </si>
  <si>
    <t>Dodávka komínová lávka ocelová délky 33500mm</t>
  </si>
  <si>
    <t>Dodávka komínová lávka ocelová délky 33500mm, výplň pororošt, antikorozní úprava a barva dle střešní krytiny (2x nátěr), včetně kotvících prvků, jednostranné zábradlí výšky 1000mm</t>
  </si>
  <si>
    <t>253</t>
  </si>
  <si>
    <t>Z17a</t>
  </si>
  <si>
    <t>Montáž markýzy</t>
  </si>
  <si>
    <t>254</t>
  </si>
  <si>
    <t>Z17b</t>
  </si>
  <si>
    <t>Dodávka markýza nad dveřmi 1000/1600mm, ocelová pozinkovaná konstrukce</t>
  </si>
  <si>
    <t>Dodávka markýza nad dveřmi 1000/1600mm, ocelová pozinkovaná konstrukce, bezpečnostní čiré zasklení, dodávky vč. kotvících prvků, 1x základní, 2x vrchní nátěr, barva: RAL 7016</t>
  </si>
  <si>
    <t>255</t>
  </si>
  <si>
    <t>Z18a</t>
  </si>
  <si>
    <t>Montáž bezpečnostní lamelová protipožární roleta</t>
  </si>
  <si>
    <t>256</t>
  </si>
  <si>
    <t>Z18b</t>
  </si>
  <si>
    <t>Dodávka bezpečnostní lamelová protipožární roleta 1800/2500 mm, bílá barva, vč. Nosné konstrukce a napojení napájení (umístění mezi m.č. 1.02 a 1.08)</t>
  </si>
  <si>
    <t>257</t>
  </si>
  <si>
    <t>Z19a</t>
  </si>
  <si>
    <t>Montáž lemování prostupu pro VZT oc. Profil L200/200/16</t>
  </si>
  <si>
    <t>258</t>
  </si>
  <si>
    <t>Z19b</t>
  </si>
  <si>
    <t>Dodávka lemování prostupu pro VZT oc. Profil L200/200/16</t>
  </si>
  <si>
    <t>259</t>
  </si>
  <si>
    <t>Z1a</t>
  </si>
  <si>
    <t>Montáž venkovního oplocení</t>
  </si>
  <si>
    <t>260</t>
  </si>
  <si>
    <t>Z1b</t>
  </si>
  <si>
    <t>Dodávka venkovního oplocení 6500+2600mm, materiál sloupků Zn+PVC, rozměry sloupků 60x40mm délka 2200mm</t>
  </si>
  <si>
    <t>Dodávka venkovního oplocení 6500+2600mm, materiál sloupků Zn+PVC, rozměry sloupků 60x40mm délka 2200mm, tl. Stěny 1,5mm, součástí sloupků je černá PVC čepička, materiál pletiva Zn+PVC, rozměr ok 55x55mm, součástí dodávky jsou uzamykatelné branky (2ks) napínací drát, montážní příslušenství, barva sloupků a pletiva: antracit RAL 7016</t>
  </si>
  <si>
    <t>261</t>
  </si>
  <si>
    <t>Z2</t>
  </si>
  <si>
    <t>Ochranné mříže pevné 1350/2600mm, splňuje bezpečnostní třídu BT2, součástí dodávky je montážní příslušenství, barva: antracit RAL 7016</t>
  </si>
  <si>
    <t>262</t>
  </si>
  <si>
    <t>Z4</t>
  </si>
  <si>
    <t>Ochranné zábradlí délky 2700mm, splňuje normy ČSN, výška 1000mm, ve výšce 500mm madlo pro imobilní</t>
  </si>
  <si>
    <t>Ochranné zábradlí délky 2700mm, splňuje normy ČSN, výška 1000mm, ve výšce 500mm madlo pro imobilní, materiál: pozinkovaná ocel, barva: antracit RAL 7018</t>
  </si>
  <si>
    <t>771</t>
  </si>
  <si>
    <t>Podlahy z dlaždic a obklady</t>
  </si>
  <si>
    <t>263</t>
  </si>
  <si>
    <t>597642030R</t>
  </si>
  <si>
    <t>Dlažba keramická matná 300x300x9 mm</t>
  </si>
  <si>
    <t>161,29*1,1+81,36*0,1*1,1</t>
  </si>
  <si>
    <t>264</t>
  </si>
  <si>
    <t>771101101R00</t>
  </si>
  <si>
    <t>Vysávání podlah prům.vysavačem pro pokládku dlažby</t>
  </si>
  <si>
    <t>výkres 101 (1PP):5,95+8,67+15,89  výkres 102 (1NP):2,25+24,63+3,28+3,25+15,5+6,66+8,89+1,13  výkres 103 (2NP):4,06+2,96+9,52+12,86+9,91+3,37+3,51+19</t>
  </si>
  <si>
    <t>265</t>
  </si>
  <si>
    <t>771101210R00</t>
  </si>
  <si>
    <t>Penetrace podkladu pod dlažby</t>
  </si>
  <si>
    <t>266</t>
  </si>
  <si>
    <t>771475014RV4</t>
  </si>
  <si>
    <t>Obklad soklíků keram.rovných, tmel,výška 10 cm</t>
  </si>
  <si>
    <t>výkres 101 (1PP):11,33+11,88-1,3  výkres 102 (1NP):14,25-0,95-1*3-0,9+22,94+9,45  výkres 103 (2NP):12,11+5,55</t>
  </si>
  <si>
    <t>267</t>
  </si>
  <si>
    <t>771479001R00</t>
  </si>
  <si>
    <t>Řezání dlaždic keramických pro soklíky</t>
  </si>
  <si>
    <t>268</t>
  </si>
  <si>
    <t>771575109RV4</t>
  </si>
  <si>
    <t>Montáž podlah keram.,hladké, tmel, 30x30 cm</t>
  </si>
  <si>
    <t>269</t>
  </si>
  <si>
    <t>771578011R00</t>
  </si>
  <si>
    <t>Spára podlaha - stěna, silikonem</t>
  </si>
  <si>
    <t>81,36+189,03</t>
  </si>
  <si>
    <t>270</t>
  </si>
  <si>
    <t>771579791R00</t>
  </si>
  <si>
    <t>Příplatek za plochu podlah keram. do 5 m2 jednotl.</t>
  </si>
  <si>
    <t>výkres 102 (1NP):2,25+3,28+3,25+1,13  výkres 103 (2NP):4,06+2,96+3,37+3,51</t>
  </si>
  <si>
    <t>271</t>
  </si>
  <si>
    <t>998771102R00</t>
  </si>
  <si>
    <t>Přesun hmot pro podlahy z dlaždic, výšky do 12 m</t>
  </si>
  <si>
    <t>773</t>
  </si>
  <si>
    <t>Podlahy teracové</t>
  </si>
  <si>
    <t>272</t>
  </si>
  <si>
    <t>773423200R00</t>
  </si>
  <si>
    <t>Soklíky z barev.teraca,rovné s požlábkem do 15 cm</t>
  </si>
  <si>
    <t>výkres 102 (1NP):77,26-1,465*2-1-2,61*3-1,45*3-0,9*2-1*3+3,4</t>
  </si>
  <si>
    <t>273</t>
  </si>
  <si>
    <t>773521360R00</t>
  </si>
  <si>
    <t>Podlahy z barevného teraca, prosté tl. 3 cm</t>
  </si>
  <si>
    <t>výkres 102 (1NP):129,99+10,53+15,56+3,87+14,68</t>
  </si>
  <si>
    <t>274</t>
  </si>
  <si>
    <t>998773102R00</t>
  </si>
  <si>
    <t>Přesun hmot pro podlahy teracové, výšky do 12 m</t>
  </si>
  <si>
    <t>776</t>
  </si>
  <si>
    <t>Podlahy povlakové</t>
  </si>
  <si>
    <t>275</t>
  </si>
  <si>
    <t>28410301R</t>
  </si>
  <si>
    <t>Podlaha lepená Vinyl tl. 2 mm</t>
  </si>
  <si>
    <t>284,1*1,1</t>
  </si>
  <si>
    <t>276</t>
  </si>
  <si>
    <t>69741092R</t>
  </si>
  <si>
    <t>Koberec střižená smyčka šíře 4 m, 100% PA</t>
  </si>
  <si>
    <t>280,39*1,1</t>
  </si>
  <si>
    <t>277</t>
  </si>
  <si>
    <t>776101101R00</t>
  </si>
  <si>
    <t>Vysávání podlah prům.vysavačem pod povlak.podlahy</t>
  </si>
  <si>
    <t>výkres 102 (1NP):10,37+7,82+57,32+8,37+4,06+21,17+26,51+3,88+5,04+5,16+12,59+22,33+1,92+12,78+14,59+10,18*3  výkres 103 (2NP):61,17+52,75+20,53+23,56+2,62+13,02+11,87+17,73+54,97+4,06+17,34+23,08+17,34</t>
  </si>
  <si>
    <t>278</t>
  </si>
  <si>
    <t>776101121R00</t>
  </si>
  <si>
    <t>Provedení penetrace podkladu pod.povlak.podlahy</t>
  </si>
  <si>
    <t>279</t>
  </si>
  <si>
    <t>776421100RU1</t>
  </si>
  <si>
    <t>Lepení podlahových soklíků z PVC a vinylu, včetně dodávky soklíku PVC</t>
  </si>
  <si>
    <t>výkres 102 (1NP):30,45-1-0,9-1,48+11,05+7,35-0,8+18,125+4,35+36,28-1*4-0,9*4-0,8+8,12+10,115-3,425+8,09+14,34-1,9+19,88-2,8+13,6+16,66  výkres 103 (2NP):46,84-1*3-1,56-0,9*9+18,405-0,8+5,92+5,15</t>
  </si>
  <si>
    <t>280</t>
  </si>
  <si>
    <t>776431010R00</t>
  </si>
  <si>
    <t>Montáž podlahových soklíků z koberc. pásů na lištu, vč. dodávky soklíku</t>
  </si>
  <si>
    <t>výkres 102 (1NP):10,5+3,375+9,915+10,41*3-0,9*4  výkres 103 (2NP):29,87-0,9+19,56+13,64+13,05+17,05+32,12+15,73+16,75+16,89</t>
  </si>
  <si>
    <t>281</t>
  </si>
  <si>
    <t>776521100RT1</t>
  </si>
  <si>
    <t>Lepení povlak.podlah z pásů PVC na lepidlo, pouze položení - PVC ve specifikaci</t>
  </si>
  <si>
    <t>výkres 102 (1NP):57,32+8,37+4,06+21,17+26,51+3,88+5,04+5,16+12,59+22,33+1,92+12,78+14,59  výkres 103 (2NP):61,17+20,53+2,62+4,06</t>
  </si>
  <si>
    <t>282</t>
  </si>
  <si>
    <t>776572100RT1</t>
  </si>
  <si>
    <t>Lepení povlakových podlah z pásů textilních, pouze položení - koberec ve specifikaci</t>
  </si>
  <si>
    <t>výkres 102 (1NP):10,37+7,82+10,18*3  výkres 103 (2NP):52,75+23,56+13,02+11,87+17,73+54,97+17,34+23,08+17,34</t>
  </si>
  <si>
    <t>283</t>
  </si>
  <si>
    <t>776972122R00</t>
  </si>
  <si>
    <t>Rohož z Al profilů  standard tl. 22 mm</t>
  </si>
  <si>
    <t>výkres 102 (1NP):1,92</t>
  </si>
  <si>
    <t>284</t>
  </si>
  <si>
    <t>776976101R00</t>
  </si>
  <si>
    <t>Rám pro zapuštění z Al profilů L</t>
  </si>
  <si>
    <t>výkres 102 (1NP):5,6</t>
  </si>
  <si>
    <t>285</t>
  </si>
  <si>
    <t>776981112R00</t>
  </si>
  <si>
    <t>Lišta hliníková přechod., stejná výška povl.podlah</t>
  </si>
  <si>
    <t>výkres 102 (1NP):1,8+0,7+0,9*2+0,9*3+0,9*2+0,8*2+0,7  výkres 103 (2NP):0,8*4+0,9+0,8*2+0,8*2+0,9+0,8*2+1,46+0,8+1</t>
  </si>
  <si>
    <t>286</t>
  </si>
  <si>
    <t>998776102R00</t>
  </si>
  <si>
    <t>Přesun hmot pro podlahy povlakové, výšky do 12 m</t>
  </si>
  <si>
    <t>777</t>
  </si>
  <si>
    <t>Podlahy ze syntetických hmot</t>
  </si>
  <si>
    <t>287</t>
  </si>
  <si>
    <t>777215266R00</t>
  </si>
  <si>
    <t>Podlahy epoxidové plastbet. tl.14 mm</t>
  </si>
  <si>
    <t>výkres 102 (1NP) (odpadové hospodářství a klimatizace):16,744</t>
  </si>
  <si>
    <t>288</t>
  </si>
  <si>
    <t>777615113R00</t>
  </si>
  <si>
    <t>Nátěry podlah betonových  1x</t>
  </si>
  <si>
    <t>výkres 101 (1PP):361,8  výkres 104 (3NP):410,81-17,77</t>
  </si>
  <si>
    <t>289</t>
  </si>
  <si>
    <t>998777101R00</t>
  </si>
  <si>
    <t>Přesun hmot pro podlahy syntetické, výšky do 6 m</t>
  </si>
  <si>
    <t>781</t>
  </si>
  <si>
    <t>Obklady keramické</t>
  </si>
  <si>
    <t>290</t>
  </si>
  <si>
    <t>59781346R</t>
  </si>
  <si>
    <t>Obkládačka keramická bílá lesk</t>
  </si>
  <si>
    <t>385,429*1,1</t>
  </si>
  <si>
    <t>291</t>
  </si>
  <si>
    <t>781101210R00</t>
  </si>
  <si>
    <t>Penetrace podkladu pod obklady</t>
  </si>
  <si>
    <t>výkres 101 (1PP):2*(8,65+6,76+8,7+1,3)  výkres 102 (1NP):2*(19,25-0,9-0,8*2+4,23*2+7,54+20+6,25+6,41+4,4-0,8+4,45+4,9-0,8*2+5,1+5,1-0,8*2+4*2+3,5)+0,6*(2,955+1,375+0,75)  výkres 103 (2NP):2*(7,7+5,77+10-0,8*2+3,6*2+6,56-0,9+4,82+4,02+9,97+13,27)+0,6*(2,965+4,07)</t>
  </si>
  <si>
    <t>292</t>
  </si>
  <si>
    <t>781415013RT3</t>
  </si>
  <si>
    <t>Montáž obkladů stěn, porovin., do tmele, 15x15 cm, (lepidlo), (spár.hmota)</t>
  </si>
  <si>
    <t>293</t>
  </si>
  <si>
    <t>781419711R00</t>
  </si>
  <si>
    <t>Příplatek k obkladu stěn za plochu do 10 m2 jedntl</t>
  </si>
  <si>
    <t>výkres 101 (1PP):2*(1,3)  výkres 102 (1NP):2*(4,23*2+4,4-0,8+4,45+4,9-0,8*2+5,1-0,8*2+4*2+3,5)+0,6*(2,955+1,375+0,75)  výkres 103 (2NP):2*(3,6*2+4,82+4,02)+0,6*(2,965+4,07)</t>
  </si>
  <si>
    <t>294</t>
  </si>
  <si>
    <t>781497111R00</t>
  </si>
  <si>
    <t>Lišta hliníková ukončovacích k obkladům</t>
  </si>
  <si>
    <t>výkres 101 (1PP):(8,65+6,76+8,7+1,3+2*2)  výkres 102 (1NP):(19,25-0,9-0,8*2+4,23*2+7,54+20+6,25+6,41+4,4-0,8+4,45+4,9-0,8*2+5,1+5,1-0,8*2+4*2+3,5)  výkres 103 (2NP):(7,7+5,77+10-0,8*2+3,6*2+6,56-0,9+4,82+4,02+9,97+13,27)</t>
  </si>
  <si>
    <t>295</t>
  </si>
  <si>
    <t>781497121R00</t>
  </si>
  <si>
    <t>Lišta hliníková rohová k obkladům</t>
  </si>
  <si>
    <t>výkres 101 (1PP):2,05+1  výkres 102 (1NP):0,9+1,05*4+0,975+0,9*2+2*10+1*6  výkres 103 (2NP):0,9*5+0,95+1,355+2*5</t>
  </si>
  <si>
    <t>296</t>
  </si>
  <si>
    <t>998781102R00</t>
  </si>
  <si>
    <t>Přesun hmot pro obklady keramické, výšky do 12 m</t>
  </si>
  <si>
    <t>783</t>
  </si>
  <si>
    <t>Nátěry</t>
  </si>
  <si>
    <t>297</t>
  </si>
  <si>
    <t>783201821R00</t>
  </si>
  <si>
    <t>Odstranění nátěrů z kovových konstrukcí opálením</t>
  </si>
  <si>
    <t>výkres 102 (1NP) (oc. Konstrukce nástupiště):34,22*0,74+0,1*3,15*8*3,33*1,35+0,575*4,615*85</t>
  </si>
  <si>
    <t>298</t>
  </si>
  <si>
    <t>783222120R00</t>
  </si>
  <si>
    <t>Nátěr syntetický kov.konstrukcí 2x</t>
  </si>
  <si>
    <t>299</t>
  </si>
  <si>
    <t>783226100R00</t>
  </si>
  <si>
    <t>Nátěr syntetický kovových konstrukcí základní</t>
  </si>
  <si>
    <t>300</t>
  </si>
  <si>
    <t>783522000R00</t>
  </si>
  <si>
    <t>Nátěr syntet. klempířských konstrukcí, Z + 2 x</t>
  </si>
  <si>
    <t>100*0,35+16,4*0,33+62,71*0,4+45*0,125*3,141+8*0,1+18*0,5+10,2</t>
  </si>
  <si>
    <t>301</t>
  </si>
  <si>
    <t>783626300R00</t>
  </si>
  <si>
    <t>Nátěr lazurovací truhlářských výrobků 3x lakování</t>
  </si>
  <si>
    <t>784</t>
  </si>
  <si>
    <t>Malby</t>
  </si>
  <si>
    <t>302</t>
  </si>
  <si>
    <t>784011121R00</t>
  </si>
  <si>
    <t>Broušení štuků a nových omítek</t>
  </si>
  <si>
    <t>345,91+39,74+4331,178634+116,6152</t>
  </si>
  <si>
    <t>303</t>
  </si>
  <si>
    <t>784191101R00</t>
  </si>
  <si>
    <t>Penetrace podkladu univerzální 1x</t>
  </si>
  <si>
    <t>omítky:4833,443834  SDK konstrukce:683,51646</t>
  </si>
  <si>
    <t>304</t>
  </si>
  <si>
    <t>784195112R00</t>
  </si>
  <si>
    <t>Malba Standard, bílá, bez penetrace, 2 x</t>
  </si>
  <si>
    <t>Lešení a stavební výtahy</t>
  </si>
  <si>
    <t>305</t>
  </si>
  <si>
    <t>941941032R00</t>
  </si>
  <si>
    <t>Montáž lešení leh.řad.s podlahami,š.do 1 m, H 30 m</t>
  </si>
  <si>
    <t>výplně otvorů:185,17  cihlová fasáda:683,183  dřevěná fasáda:171,0295</t>
  </si>
  <si>
    <t>306</t>
  </si>
  <si>
    <t>941941192RT4</t>
  </si>
  <si>
    <t>Příplatek za každý měsíc použití lešení k pol.1032, lešení rámové pronajaté</t>
  </si>
  <si>
    <t>předpoklad 3 měsíce:1039,3825*3</t>
  </si>
  <si>
    <t>307</t>
  </si>
  <si>
    <t>941941832R00</t>
  </si>
  <si>
    <t>Demontáž lešení leh.řad.s podlahami,š.1 m, H 30 m</t>
  </si>
  <si>
    <t>308</t>
  </si>
  <si>
    <t>941955002R00</t>
  </si>
  <si>
    <t>Lešení lehké pomocné, výška podlahy do 1,9 m</t>
  </si>
  <si>
    <t>výkres 101 (1PP):361,8  výkres 102 (1NP):506,4  výkres 103 (2NP):385,23  výkres 104 (3NP):410,81</t>
  </si>
  <si>
    <t>309</t>
  </si>
  <si>
    <t>944944011R00</t>
  </si>
  <si>
    <t>Montáž ochranné sítě z umělých vláken</t>
  </si>
  <si>
    <t>310</t>
  </si>
  <si>
    <t>944944031R00</t>
  </si>
  <si>
    <t>Příplatek za každý měsíc použití sítí k pol. 4011</t>
  </si>
  <si>
    <t>311</t>
  </si>
  <si>
    <t>944944083R00</t>
  </si>
  <si>
    <t>Demontáž ochr.sítě z umělých vláken,stínění do 70%</t>
  </si>
  <si>
    <t>Dokončovací kce na pozem.stav.</t>
  </si>
  <si>
    <t>312</t>
  </si>
  <si>
    <t>31171337.AR</t>
  </si>
  <si>
    <t>Kotva pro chem.kotvení CH M12x160/35 A4</t>
  </si>
  <si>
    <t>313</t>
  </si>
  <si>
    <t>44984124R</t>
  </si>
  <si>
    <t>Přístroj hasicí práškový PG 6 kg, 34A nebo 43A</t>
  </si>
  <si>
    <t>314</t>
  </si>
  <si>
    <t>952901111R00</t>
  </si>
  <si>
    <t>Vyčištění budov o výšce podlaží do 4 m</t>
  </si>
  <si>
    <t>315</t>
  </si>
  <si>
    <t>953941119R00</t>
  </si>
  <si>
    <t>Osazení sklepních dvířek</t>
  </si>
  <si>
    <t>prvek Z9:14</t>
  </si>
  <si>
    <t>316</t>
  </si>
  <si>
    <t>953941312R00</t>
  </si>
  <si>
    <t>Osazení požárního hasicího přístroje na stěnu</t>
  </si>
  <si>
    <t>výkres 101 (1PP):4  výkres 102 (1NP):4  výkres 103 (2NP):4</t>
  </si>
  <si>
    <t>317</t>
  </si>
  <si>
    <t>953943111R00</t>
  </si>
  <si>
    <t>Osazení kovových předmětů do zdiva, 1 kg / kus</t>
  </si>
  <si>
    <t>318</t>
  </si>
  <si>
    <t>953943113R00</t>
  </si>
  <si>
    <t>Osazení kovových předmětů do zdiva, 15 kg / kus</t>
  </si>
  <si>
    <t>prvek Z14:2</t>
  </si>
  <si>
    <t>319</t>
  </si>
  <si>
    <t>953946111R00</t>
  </si>
  <si>
    <t>Osazení ventilačních mřížek</t>
  </si>
  <si>
    <t>prvek Z10-Z13:5</t>
  </si>
  <si>
    <t>320</t>
  </si>
  <si>
    <t>953981204R00</t>
  </si>
  <si>
    <t>Chemické kotvy, beton, hl. 125 mm, M16, malta</t>
  </si>
  <si>
    <t>výkres 202 (1NP-rám):4*3+6+8*6</t>
  </si>
  <si>
    <t>321</t>
  </si>
  <si>
    <t>Z10</t>
  </si>
  <si>
    <t>Ventilační mřížka čtvercová 250/250mm, nerezová, se síťovinou, bez klapky</t>
  </si>
  <si>
    <t>322</t>
  </si>
  <si>
    <t>Z11</t>
  </si>
  <si>
    <t>Ventilační mřížka čtvercová 200/200mm, nerezová, se síťovinou, bez klapky</t>
  </si>
  <si>
    <t>323</t>
  </si>
  <si>
    <t>Z12</t>
  </si>
  <si>
    <t>Ventilační mřížka kruhová D 250mm, nerezová, se síťovinou, bez klapky</t>
  </si>
  <si>
    <t>324</t>
  </si>
  <si>
    <t>Z13</t>
  </si>
  <si>
    <t>Ventilační mřížka čtvercová 200/100mm, nerezová, se síťovinou, bez klapky</t>
  </si>
  <si>
    <t>325</t>
  </si>
  <si>
    <t>Z14</t>
  </si>
  <si>
    <t>Dělící konstrukce mezi pisoáry, barva: elox hliník</t>
  </si>
  <si>
    <t>326</t>
  </si>
  <si>
    <t>Z9</t>
  </si>
  <si>
    <t>Sklepní dvířka ocelová 800/350mm, otevíravá, lakovaná</t>
  </si>
  <si>
    <t>Sklepní dvířka ocelová 800/350mm, otevíravá, lakovaná, rám z profilů L 70/50/3mm, křídlo z profilů L 50/50/3mm, s výplní tahokovu typ LD/43, oko 43x13x2,5x1,5mm neválcovaný, vnitřní zajištění závlačkou, 1x základní, 2x vrchní nátěr, barva: RAL 7003</t>
  </si>
  <si>
    <t>Bourání konstrukcí</t>
  </si>
  <si>
    <t>327</t>
  </si>
  <si>
    <t>725110814R00</t>
  </si>
  <si>
    <t>Demontáž klozetů kombinovaných</t>
  </si>
  <si>
    <t>SOUBOR</t>
  </si>
  <si>
    <t>výkres 092 1NP:5  výkres 093 2NP:4</t>
  </si>
  <si>
    <t>328</t>
  </si>
  <si>
    <t>725210821R00</t>
  </si>
  <si>
    <t>Demontáž umyvadel bez výtokových armatur</t>
  </si>
  <si>
    <t>výkres 092 1NP:5  výkres 093 2NP:7</t>
  </si>
  <si>
    <t>329</t>
  </si>
  <si>
    <t>725220841R00</t>
  </si>
  <si>
    <t>Demontáž ocelové vany</t>
  </si>
  <si>
    <t>výkres 093 2NP:3</t>
  </si>
  <si>
    <t>330</t>
  </si>
  <si>
    <t>725240811R00</t>
  </si>
  <si>
    <t>Demontáž sprchových kabin bez výtokových armatur</t>
  </si>
  <si>
    <t>výkres 092 1NP:3  výkres 093 2NP:1</t>
  </si>
  <si>
    <t>331</t>
  </si>
  <si>
    <t>725530823R00</t>
  </si>
  <si>
    <t>Demontáž, zásobník elektrický tlakový  200 l</t>
  </si>
  <si>
    <t>výkres 092 1NP:1  výkres 093 2NP:4</t>
  </si>
  <si>
    <t>332</t>
  </si>
  <si>
    <t>725820801R00</t>
  </si>
  <si>
    <t>Demontáž baterie nástěnné do G 3/4</t>
  </si>
  <si>
    <t>výkres 092 1NP:8  výkres 093 2NP:11</t>
  </si>
  <si>
    <t>333</t>
  </si>
  <si>
    <t>725860811R00</t>
  </si>
  <si>
    <t>Demontáž uzávěrek zápachových jednoduchých</t>
  </si>
  <si>
    <t>334</t>
  </si>
  <si>
    <t>762331811R00</t>
  </si>
  <si>
    <t>Demontáž konstrukcí krovů z hranolů do 120 cm2</t>
  </si>
  <si>
    <t>výkres 085 krov:174,5</t>
  </si>
  <si>
    <t>335</t>
  </si>
  <si>
    <t>762331812R00</t>
  </si>
  <si>
    <t>Demontáž konstrukcí krovů z hranolů do 224 cm2</t>
  </si>
  <si>
    <t>výkres 085 krov:746,41</t>
  </si>
  <si>
    <t>336</t>
  </si>
  <si>
    <t>762331813R00</t>
  </si>
  <si>
    <t>Demontáž konstrukcí krovů z hranolů do 288 cm2</t>
  </si>
  <si>
    <t>výkres 085 krov:480,56</t>
  </si>
  <si>
    <t>337</t>
  </si>
  <si>
    <t>762331814R00</t>
  </si>
  <si>
    <t>Demontáž konstrukcí krovů z hranolů do 450 cm2</t>
  </si>
  <si>
    <t>výkres 085 krov:218,45</t>
  </si>
  <si>
    <t>338</t>
  </si>
  <si>
    <t>762341811R00</t>
  </si>
  <si>
    <t>Demontáž bednění střech rovných z prken hrubých</t>
  </si>
  <si>
    <t>výkres 086 střecha:1,155*600</t>
  </si>
  <si>
    <t>339</t>
  </si>
  <si>
    <t>762342814R00</t>
  </si>
  <si>
    <t>Demontáž dřevěných kontralatí</t>
  </si>
  <si>
    <t>340</t>
  </si>
  <si>
    <t>762522811R00</t>
  </si>
  <si>
    <t>Demontáž podlah s polštáři z prken tl. do 32 mm</t>
  </si>
  <si>
    <t>výkres 092 1NP:27,73+44,37+22,53+7,73+33,24+116,21+31,31+1,03+0,56+8,29+6,82+18,47+8,94+4,26+8,51+21,4+6,9+15,97+1,21  výkres 093 2NP:41,14+5,6+24,04+0,28+6,11+18,14+18,11+5,46+17,69+36,32+7,48+4,55+23,44+17,44+18,04+36,09+5,51+1,25+4,49+8,46+12,29+16,66+20,1+9,9+26,71+4,38+2,59</t>
  </si>
  <si>
    <t>341</t>
  </si>
  <si>
    <t>764311821R00</t>
  </si>
  <si>
    <t>Demontáž krytiny, tabule 2 x 1 m, do 25 m2, do 30°</t>
  </si>
  <si>
    <t>výkres 092 1NP (kotelna):23,84</t>
  </si>
  <si>
    <t>342</t>
  </si>
  <si>
    <t>764311822R00</t>
  </si>
  <si>
    <t>Demont. krytiny, tabule 2 x 1 m, nad 25 m2, do 30°</t>
  </si>
  <si>
    <t>343</t>
  </si>
  <si>
    <t>764331830R00</t>
  </si>
  <si>
    <t>Demontáž lemování zdí, rš 250 a 330 mm, do 30°</t>
  </si>
  <si>
    <t>výkres 086 střecha (komíny):0,45*4+0,66*2+1,13*2+0,65*2+1,12*2+1,58*2+1,54*2+0,64*4+0,45*2+0,75*2+0,83*2+0,47*2+0,5*2+1,23*2</t>
  </si>
  <si>
    <t>344</t>
  </si>
  <si>
    <t>764352810R00</t>
  </si>
  <si>
    <t>Demontáž žlabů půlkruh. rovných, rš 330 mm, do 30°</t>
  </si>
  <si>
    <t>výkres 086 střecha:13,05+5,25+13,13+5,7*2+36,53  výkres 092 1NP (kotelna):3,92</t>
  </si>
  <si>
    <t>345</t>
  </si>
  <si>
    <t>764392840R00</t>
  </si>
  <si>
    <t>Demontáž úžlabí, rš 500 mm, sklon do 30°</t>
  </si>
  <si>
    <t>výkres 086 střecha:1,155*17,4</t>
  </si>
  <si>
    <t>346</t>
  </si>
  <si>
    <t>764421850R00</t>
  </si>
  <si>
    <t>Demontáž oplechování říms,rš od 250 do 330 mm</t>
  </si>
  <si>
    <t>výkres 089 pohledy:35,43*4+14,52*3</t>
  </si>
  <si>
    <t>347</t>
  </si>
  <si>
    <t>764430840R00</t>
  </si>
  <si>
    <t>Demontáž oplechování zdí,rš od 330 do 500 mm</t>
  </si>
  <si>
    <t>výkres 092 1NP (kotelna):6,59</t>
  </si>
  <si>
    <t>348</t>
  </si>
  <si>
    <t>764454801R00</t>
  </si>
  <si>
    <t>Demontáž odpadních trub kruhových,D 75 a 100 mm</t>
  </si>
  <si>
    <t>výkres 089 pohledy:9,63*4+3</t>
  </si>
  <si>
    <t>349</t>
  </si>
  <si>
    <t>765321810R00</t>
  </si>
  <si>
    <t>Demontáž azbestocement.čtverců na bednění, do suti</t>
  </si>
  <si>
    <t>350</t>
  </si>
  <si>
    <t>765328811R00</t>
  </si>
  <si>
    <t>Dem.hřebenů a nároží vláknocem., kryt. hladká, suť</t>
  </si>
  <si>
    <t>výkres 086 střecha:1,155*(5,4*2+4,4)+5,55+34,58</t>
  </si>
  <si>
    <t>351</t>
  </si>
  <si>
    <t>765799301R00</t>
  </si>
  <si>
    <t>Demontáž podstřešní fólie</t>
  </si>
  <si>
    <t>352</t>
  </si>
  <si>
    <t>766411811R00</t>
  </si>
  <si>
    <t>Demontáž obložení stěn panely velikosti do 1,5 m2</t>
  </si>
  <si>
    <t>výkres 093 2NP:3,375*(5,95+17,26+2,67)-0,79*1,955-1,16*1,915</t>
  </si>
  <si>
    <t>353</t>
  </si>
  <si>
    <t>766411821R00</t>
  </si>
  <si>
    <t>Demontáž obložení stěn palubkami</t>
  </si>
  <si>
    <t>výkres 093 2NP:3,375*5,98</t>
  </si>
  <si>
    <t>354</t>
  </si>
  <si>
    <t>766411822R00</t>
  </si>
  <si>
    <t>Demontáž podkladových roštů obložení stěn</t>
  </si>
  <si>
    <t>výkres 093 2NP:83,57915+20,1825</t>
  </si>
  <si>
    <t>355</t>
  </si>
  <si>
    <t>766421821R00</t>
  </si>
  <si>
    <t>Demontáž obložení stropů palubkami</t>
  </si>
  <si>
    <t>356</t>
  </si>
  <si>
    <t>766812840R00</t>
  </si>
  <si>
    <t>Demontáž kuchyňských linek</t>
  </si>
  <si>
    <t>výkres 092 1NP:1  výkres 093 2NP:3</t>
  </si>
  <si>
    <t>357</t>
  </si>
  <si>
    <t>767122811R00</t>
  </si>
  <si>
    <t>Demontáž mříží šroubovaných</t>
  </si>
  <si>
    <t>výkres 091 1PP:2,44*1,905+2,47*1,895+2,44*1,96+3,975*2,3  výkres 092 1NP:1,25*2,62*3</t>
  </si>
  <si>
    <t>358</t>
  </si>
  <si>
    <t>767851803R00</t>
  </si>
  <si>
    <t>Demontáž kompletní celé lávky</t>
  </si>
  <si>
    <t>výkres 086 střecha:9,61+18,85</t>
  </si>
  <si>
    <t>359</t>
  </si>
  <si>
    <t>776511820R00</t>
  </si>
  <si>
    <t>Odstranění PVC a koberců lepených s podložkou</t>
  </si>
  <si>
    <t>výkres 092 1NP:27,73+44,37+22,53+33,24+31,31+8,29+6,82+8,51+21,4+6,9+15,97+10,65+12,97+24,38+1,79+2,25+34,07+26,13+0,94  výkres 093 2NP:24,04+0,28+18,14+18,11+17,69+36,32+23,44+17,44+18,04+36,09+8,46+12,29+16,66+20,1+26,71</t>
  </si>
  <si>
    <t>360</t>
  </si>
  <si>
    <t>900.RX1</t>
  </si>
  <si>
    <t>Vyklizení objektu před bouracími pracemi</t>
  </si>
  <si>
    <t>KPL</t>
  </si>
  <si>
    <t>361</t>
  </si>
  <si>
    <t>962031113R00</t>
  </si>
  <si>
    <t>Bourání příček z cihel pálených plných tl. 65 mm</t>
  </si>
  <si>
    <t>výkres 091 1PP:1,975*2,46+2,01*2,445+3,16*1,775-0,9*1,97+2,05*1,12-0,9*1,97  výkres 092 1NP:2,2*(2,965+1,45)-0,6*1,9+4,25*(3,245+0,8+0,9)-0,6*1,97+2,2*1,15+4,25*1,465+2,2*0,85  výkres 093 2NP:3,375*(1,85+1,515+2,61+5,95+1,55+1,205)-0,59*1,965-0,71*1,71-0,8*1,95-0,595*1,95-0,555*1,975</t>
  </si>
  <si>
    <t>362</t>
  </si>
  <si>
    <t>962031116R00</t>
  </si>
  <si>
    <t>Bourání příček z cihel pálených plných tl. 140 mm</t>
  </si>
  <si>
    <t>výkres 091 1PP:3,16*(4,025+2,11+3,3+3,26+1,695+0,825+2,145)-0,595*1,7-0,8*1,895-0,845*(1,93+1,945)-0,885*2,09-1,16*1,825+1,055*3+1,11*2,05+1,12*2,01+1,19*2,065-0,9*1,905-0,895*1,89-0,9*1,825  výkres 092 1NP:2,195*5,63-0,715*1,98+4,25*5,9-0,8*1,97+4,25*6-0,8*1,97+4,25*(5,8+2,145)-0,95*1,95+4,25*(5,05+3,32+3,33+2,15+1,625)-0,65*1,95-0,6*1,97*3-0,85*1,97  výkres 093 2NP:3,375*(1,91+4,5*2)-0,66*1,93</t>
  </si>
  <si>
    <t>363</t>
  </si>
  <si>
    <t>962032231R00</t>
  </si>
  <si>
    <t>Bourání zdiva z cihel pálených na MVC</t>
  </si>
  <si>
    <t>výkres 091 1PP:0,32*(2,84*3,935-0,955*1,955)+0,3*0,44*3,16+0,255*1,95*2,49  výkres 092 1NP:4,25*0,35*5,08-0,35*0,8*1,97+3,47*0,3*10,51-0,3*(0,61*0,9+1,45*2,5+0,4*2+1,75*0,95)+3,47*0,9028+0,825*1,7*0,76+4,25*0,375*4,075-0,375*0,85*(0,65*2+1,875)+0,52*0,2*6,59  výkres 093 2NP:3,375*(0,665*1,265+0,56145+0,185*5,95+0,19*3,445+0,18*3,805)-0,19*0,8*1,935-0,185*0,795*1,975-0,18*0,94*2,13</t>
  </si>
  <si>
    <t>364</t>
  </si>
  <si>
    <t>962032631R00</t>
  </si>
  <si>
    <t>Bourání zdiva komínového z cihel na MVC</t>
  </si>
  <si>
    <t>přezdění nadstř. části komínů:1,5*(0,8811+0,728+1,0144+0,9856+0,2025)+3,5*(3,375*2+0,615)  bourání 3ks komínů:1,12*0,65*3,5*3</t>
  </si>
  <si>
    <t>365</t>
  </si>
  <si>
    <t>962081131R00</t>
  </si>
  <si>
    <t>Bourání příček ze skleněných tvárnic tl. 10 cm</t>
  </si>
  <si>
    <t>výkres 092 1NP:0,4*2</t>
  </si>
  <si>
    <t>366</t>
  </si>
  <si>
    <t>962084131R00</t>
  </si>
  <si>
    <t>Bourání příček deskových,sádrokartonových tl.10 cm</t>
  </si>
  <si>
    <t>výkres 092 1NP:3,425*1,45  výkres 093 2NP:3,375*(3,915+6,03)-0,5*0,795-0,87*1,96</t>
  </si>
  <si>
    <t>367</t>
  </si>
  <si>
    <t>963051113R00</t>
  </si>
  <si>
    <t>Bourání ŽB stropů deskových tl. nad 8 cm</t>
  </si>
  <si>
    <t>výkres 092 1NP (kotelna):0,15*25,833</t>
  </si>
  <si>
    <t>368</t>
  </si>
  <si>
    <t>965042141RT1</t>
  </si>
  <si>
    <t>Bourání mazanin betonových tl. 10 cm, nad 4 m2, ručně tl. mazaniny 5 - 8 cm</t>
  </si>
  <si>
    <t>výkres 092 1NP (kotelna):0,08*22,04+0,1*9,11</t>
  </si>
  <si>
    <t>369</t>
  </si>
  <si>
    <t>965048150R00</t>
  </si>
  <si>
    <t>Dočištění povrchu po vybourání dlažeb, tmel do 50%</t>
  </si>
  <si>
    <t>370</t>
  </si>
  <si>
    <t>965049113R00</t>
  </si>
  <si>
    <t>Příplatek, bourání mazanin  rabic.pletivo tl.10 cm</t>
  </si>
  <si>
    <t>371</t>
  </si>
  <si>
    <t>965081413R00</t>
  </si>
  <si>
    <t>Bourání podlah stěrkových plochy nad 1 m2</t>
  </si>
  <si>
    <t>výkres 092 1NP:8,94+4,26</t>
  </si>
  <si>
    <t>372</t>
  </si>
  <si>
    <t>965081713RT1</t>
  </si>
  <si>
    <t>Bourání dlažeb keramických tl.10 mm, nad 1 m2, ručně, dlaždice keramické</t>
  </si>
  <si>
    <t>výkres 092 1NP:7,73+116,21+1,03+0,56+18,47+1,21+6,94+5,14+1,08*2  výkres 093 2NP:41,14+5,6+6,11+5,46+7,48+4,55+5,51+1,25+4,49+9,9+4,38+2,59</t>
  </si>
  <si>
    <t>373</t>
  </si>
  <si>
    <t>968061125R00</t>
  </si>
  <si>
    <t>Vyvěšení dřevěných dveřních křídel pl. do 2 m2</t>
  </si>
  <si>
    <t>výkres 091 1PP:17  výkres 092 1NP:27  výkres 093 2NP:27</t>
  </si>
  <si>
    <t>374</t>
  </si>
  <si>
    <t>968062455R00</t>
  </si>
  <si>
    <t>Vybourání dřevěných dveřních zárubní pl. do 2 m2</t>
  </si>
  <si>
    <t>výkres 092 1NP:0,715*1,98+0,8*1,97*4+0,6*1,9+0,8*1,95*4+0,8*2,28+0,85*1,9+0,6*1,95+0,95*1,95+0,6*1,97+0,89*1,98+0,6*1,97*3+0,85*1,97+0,8*1,97*3+0,9*2,05+0,65*1,95  výkres 093 2NP:0,87*1,96+0,94*2,13+0,9*1,95+0,9*2,115+0,8*1,95*2+1,12*2,135+0,595*1,95+0,555*1,975+0,7*1,71+0,65*1,94+0,895*(1,935+1,915)+0,795*1,955+0,59*1,965+0,595*1,965+0,8*1,98+0,8*1,935+1,955*(0,79+0,8)0,795*1,975+0,8*1,935+0,9*1,94+0,9*1,93+1*1,935+0,66*1,93+0,8*1,915</t>
  </si>
  <si>
    <t>375</t>
  </si>
  <si>
    <t>968062456R00</t>
  </si>
  <si>
    <t>Vybourání dřevěných dveřních zárubní pl. nad 2 m2</t>
  </si>
  <si>
    <t>výkres 092 1NP:1,3*2</t>
  </si>
  <si>
    <t>376</t>
  </si>
  <si>
    <t>968071126R00</t>
  </si>
  <si>
    <t>Vyvěšení, zavěšení kovových křídel dveří nad 2 m2</t>
  </si>
  <si>
    <t>výkres 092 1NP:24</t>
  </si>
  <si>
    <t>377</t>
  </si>
  <si>
    <t>968072455R00</t>
  </si>
  <si>
    <t>Vybourání kovových dveřních zárubní pl. do 2 m2</t>
  </si>
  <si>
    <t>výkres 091 1PP:0,855*1,905+0,9*1,97*2+0,9*1,825+0,885*2,09+1,16*1,825+0,9*1,905+1,015*2,015+0,895*1,89+0,745*1,875+0,795*(1,87*2+1,895)+0,845*(1,945+1,93)+0,8*1,895+0,595*1,7</t>
  </si>
  <si>
    <t>378</t>
  </si>
  <si>
    <t>968072456R00</t>
  </si>
  <si>
    <t>Vybourání kovových dveřních zárubní pl. nad 2 m2</t>
  </si>
  <si>
    <t>výkres 092 1NP:1,425*2,6+1,61*3,51*2+1,61*3,425+1,61*3,51*3+1,61*3,55*3+1,45*2,5+1,47*2,55</t>
  </si>
  <si>
    <t>Prorážení otvorů</t>
  </si>
  <si>
    <t>379</t>
  </si>
  <si>
    <t>971033561R00</t>
  </si>
  <si>
    <t>Vybourání otv. zeď cihel. pl.1 m2, tl.60 cm, MVC</t>
  </si>
  <si>
    <t>výkres 091 1PP:0,53*0,37*0,67  výkres 092 1NP:0,475*1,6*0,75</t>
  </si>
  <si>
    <t>380</t>
  </si>
  <si>
    <t>971033621R00</t>
  </si>
  <si>
    <t>Vybourání otv. zeď cihel. pl.4 m2, tl.10 cm, MVC</t>
  </si>
  <si>
    <t>výkres 092 1NP:2,05*(1+0,8)+2,735*0,985-0,8*1,97  výkres 093 2NP:2,05*1,15*0,8*1,95</t>
  </si>
  <si>
    <t>381</t>
  </si>
  <si>
    <t>971033631R00</t>
  </si>
  <si>
    <t>Vybourání otv. zeď cihel. pl.4 m2, tl.15 cm, MVC</t>
  </si>
  <si>
    <t>výkres 092 1NP:0,985*2,735  výkres 093 2NP:1,08*2,245+1*2,05</t>
  </si>
  <si>
    <t>382</t>
  </si>
  <si>
    <t>971033641R00</t>
  </si>
  <si>
    <t>Vybourání otv. zeď cihel. pl.4 m2, tl.30 cm, MVC</t>
  </si>
  <si>
    <t>výkres 091 1PP:0,29*1,465*1,955</t>
  </si>
  <si>
    <t>383</t>
  </si>
  <si>
    <t>971033651R00</t>
  </si>
  <si>
    <t>Vybourání otv. zeď cihel. pl.4 m2, tl.60 cm, MVC</t>
  </si>
  <si>
    <t>výkres 092 1NP:2,05*0,47*(1+2,25+1,8*2)-0,47*0,95*1,025+2,05*0,5*1,23  výkres 093 2NP:2,05*0,49*1+2,05*0,38*2,1-0,38*0,65*1,94</t>
  </si>
  <si>
    <t>384</t>
  </si>
  <si>
    <t>971033681R00</t>
  </si>
  <si>
    <t>Vybourání otv. zeď cihel. pl.4 m2, tl.90 cm, MVC</t>
  </si>
  <si>
    <t>výkres 091 1PP:2,05*0,65*(1,12+1,8)  výkres 092 1NP:2,05*0,625*1,8  výkres 093 2NP:2,05*0,65*1</t>
  </si>
  <si>
    <t>385</t>
  </si>
  <si>
    <t>973031346R00</t>
  </si>
  <si>
    <t>Vysekání kapes zeď cih. MVC pl. 0,25 m2, hl. 45 cm</t>
  </si>
  <si>
    <t>výkres 201 1PP:2  výkres 203 2NP:36</t>
  </si>
  <si>
    <t>386</t>
  </si>
  <si>
    <t>973031846R00</t>
  </si>
  <si>
    <t>Vysekání kapes pro zavázání zdí tl. 60 cm, MC</t>
  </si>
  <si>
    <t>výkres 101 (1PP):2,01*2</t>
  </si>
  <si>
    <t>387</t>
  </si>
  <si>
    <t>974031664R00</t>
  </si>
  <si>
    <t>Vysekání rýh zeď cihelná vtah. nosníků 15 x 15 cm</t>
  </si>
  <si>
    <t>výkres 091 1PP:1,2*2</t>
  </si>
  <si>
    <t>388</t>
  </si>
  <si>
    <t>974031666R00</t>
  </si>
  <si>
    <t>Vysekání rýh zeď cihelná vtah. nosníků 15 x 25 cm</t>
  </si>
  <si>
    <t>výkres 201 1PP:2,2*4+1,55*4  výkres 202 1NP:5+8,4+8+6,6+5,6+10,6+17,6+21,2  výkres 203 2NP:1,4*8+2,5*2  prostupy VZT (I220):0,7*12+0,9*12+1,1*6+1,75*6</t>
  </si>
  <si>
    <t>389</t>
  </si>
  <si>
    <t>975021211R00</t>
  </si>
  <si>
    <t>Podchycení zdiva pod stropem při tl.zdi do 45 cm</t>
  </si>
  <si>
    <t>výkres 092 1NP:5,08  výkres 093 2NP:2,1</t>
  </si>
  <si>
    <t>390</t>
  </si>
  <si>
    <t>975021311R00</t>
  </si>
  <si>
    <t>Podchycení zdiva pod stropem při tl.zdi do 60 cm</t>
  </si>
  <si>
    <t>výkres 092 1NP:1+2,25+1,8*2+1,23+1,6  výkres 093 2NP:1</t>
  </si>
  <si>
    <t>391</t>
  </si>
  <si>
    <t>975021411R00</t>
  </si>
  <si>
    <t>Podchycení zdiva pod stropem při tl.zdi do 90 cm</t>
  </si>
  <si>
    <t>výkres 091 1PP:1,12+1,8  výkres 092 1NP:1,8  výkres 093 2NP:1</t>
  </si>
  <si>
    <t>392</t>
  </si>
  <si>
    <t>977000011R00</t>
  </si>
  <si>
    <t>Frézování komínového průduchu, úběr do 30 mm</t>
  </si>
  <si>
    <t>393</t>
  </si>
  <si>
    <t>978011191R00</t>
  </si>
  <si>
    <t>Otlučení omítek vnitřních vápenných stropů do 100%</t>
  </si>
  <si>
    <t>výkres 091 1PP:35,16+34,15+18,55+35,02+33,19+14,54+15,53+16,09+16,94+17,5+1,66+10,74+1,95+4,73+6,27+8,15+6,11+8,83+5,35+3,37+26,46+29+4,37</t>
  </si>
  <si>
    <t>394</t>
  </si>
  <si>
    <t>978013191R00</t>
  </si>
  <si>
    <t>Otlučení omítek vnitřních stěn v rozsahu do 100 %</t>
  </si>
  <si>
    <t>výkres 091 1PP:3,16*(23,47+22,34+17,52+15,86+16,49+16,44+17+23,69+11,21+18,265+5,59+63,455+25,576+23,4+1,77*2+11,73+12,23)-2*(2,465*1,955+3,935*2,84+3,975*2,3+2,05*1,12+2,05*1,8+0,9*(1,825+1,97)+0,9*1,905+1,13*2,05+0,745*1,875+0,895*1,89+0,795*(1,87*2+1,895)+2,01*2,445+2,44*1,96)-2,46*1,975-2,49*1,95-2,47*1,895-2,44*1,475  výkres 092 1NP:4,25*(36,3+35,86+45,76+3,4+27,86+10,18+10,92+17,645+14,99+11,28+15,82+15,25+14,94+19,8675+23,36+29,55+19,82)-2*3,76125-2,124-1,6625-62,26875-2*(23,6037+2,6)-61,99475-2*2,05*(1,8*3+1+2,25+1,23)  výkres 093 2NP:3,375*(32,4+17,79+19,65+15,7+17,73+36,4+18,805+11,41+8,59+42,54+12,66+26,91+36,07+19,71)-2,05*(1*3+2,1+1,08+1,15+1,55)*2-2*(0,9*2,115+1,15*2,135+1,12*2,045+0,895*1,915+0,795*1,955+0,565*1,94+0,8*1,98+0,79*1,955+0,8*1,955+0,8*1,935+1,935+0,8*1,94*0,8*1,93+0,8*1,915+0,9*1,95)-50,13085  výkres 94 3NP:29,94*2+0,9*34,08*2+3*(17,725+8,86+20,446+19,23+3,46+17,48+4,44+3,36+14,06+3,99)+19,8-1,97*(0,8+0,9*2+0,7)*2-1,6*1,35-1*0,72*4-1,15*1,65*2-2,1*1,88</t>
  </si>
  <si>
    <t>395</t>
  </si>
  <si>
    <t>978059531R00</t>
  </si>
  <si>
    <t>Odsekání vnitřních obkladů stěn nad 2 m2</t>
  </si>
  <si>
    <t>výkres 092 1NP:0,75*1,35+2,25*2,2+1,5*3,545*2+1,35*(3,955+2,035)+2,2*2,95+1,8*(10,78-0,9-0,7)+2,2*4,5+0,75*2,66  výkres 092 1NP:1,29*12,97+1,59*2,22+1,99*2,06+1,29*25,56+1,275*(18,75+1,935+15,615+1,79+3,4)  výkres 093 2NP:1,36*(3,1+3,5)+1,2*7,71+0,6*7,555+1,75*1,25+1,8*(1,905+0,735+4,12)+2,1*3,73+1,36*(1,935+1,25)+1,2*(4,05+2,69)+1,8*11,025+0,6*(2,3+1,4)</t>
  </si>
  <si>
    <t>396</t>
  </si>
  <si>
    <t>979011211R00</t>
  </si>
  <si>
    <t>Svislá doprava suti a vybour. hmot za 2.NP nošením</t>
  </si>
  <si>
    <t>397</t>
  </si>
  <si>
    <t>979081111R00</t>
  </si>
  <si>
    <t>Odvoz suti a vybour. hmot na skládku do 1 km</t>
  </si>
  <si>
    <t>398</t>
  </si>
  <si>
    <t>979081121R00</t>
  </si>
  <si>
    <t>Příplatek k odvozu za každý další 1 km</t>
  </si>
  <si>
    <t>599,97885*19</t>
  </si>
  <si>
    <t>399</t>
  </si>
  <si>
    <t>979082111R00</t>
  </si>
  <si>
    <t>Vnitrostaveništní doprava suti do 10 m</t>
  </si>
  <si>
    <t>400</t>
  </si>
  <si>
    <t>979082121R00</t>
  </si>
  <si>
    <t>Příplatek k vnitrost. dopravě suti za dalších 5 m</t>
  </si>
  <si>
    <t>599,97885*10</t>
  </si>
  <si>
    <t>401</t>
  </si>
  <si>
    <t>979087212R00</t>
  </si>
  <si>
    <t>Nakládání suti na dopravní prostředky</t>
  </si>
  <si>
    <t>402</t>
  </si>
  <si>
    <t>979093111R00</t>
  </si>
  <si>
    <t>Uložení suti na skládku bez zhutnění</t>
  </si>
  <si>
    <t>403</t>
  </si>
  <si>
    <t>979990101R00</t>
  </si>
  <si>
    <t>Poplatek za sklád.suti-směs</t>
  </si>
  <si>
    <t>404</t>
  </si>
  <si>
    <t>979990201R00</t>
  </si>
  <si>
    <t>Poplatek za skládku suti -azbestocementové výrobky</t>
  </si>
  <si>
    <t>Staveništní přesun hmot</t>
  </si>
  <si>
    <t>405</t>
  </si>
  <si>
    <t>999281108R00</t>
  </si>
  <si>
    <t>Přesun hmot pro opravy a údržbu do výšky 12 m</t>
  </si>
  <si>
    <t>VN</t>
  </si>
  <si>
    <t>Vedlejší náklady</t>
  </si>
  <si>
    <t>406</t>
  </si>
  <si>
    <t>004111010R</t>
  </si>
  <si>
    <t>Průzkumné práce</t>
  </si>
  <si>
    <t>407</t>
  </si>
  <si>
    <t>004111020R</t>
  </si>
  <si>
    <t>Vypracování dílenské dokumentace</t>
  </si>
  <si>
    <t>408</t>
  </si>
  <si>
    <t>005121010R</t>
  </si>
  <si>
    <t>Zařízení staveniště (spotřeba vody, elektrřiny, DIO, zábory, stavební výtah, jeřáby, kontajner pro výpravčího po dobu výstavby - externí pracoviště)</t>
  </si>
  <si>
    <t>409</t>
  </si>
  <si>
    <t>005124010R</t>
  </si>
  <si>
    <t>Koordinační činnost včetně přemístění zabezpečovacího a sdělovacího drážního zařízení</t>
  </si>
  <si>
    <t>410</t>
  </si>
  <si>
    <t>005124020R</t>
  </si>
  <si>
    <t>Revize komínů</t>
  </si>
  <si>
    <t>411</t>
  </si>
  <si>
    <t>005211080R</t>
  </si>
  <si>
    <t>Bezpečnostní a hygienická opatření na staveništi</t>
  </si>
  <si>
    <t xml:space="preserve">  SO 01.10</t>
  </si>
  <si>
    <t>Orientační systém</t>
  </si>
  <si>
    <t>SO 01.10</t>
  </si>
  <si>
    <t>OS</t>
  </si>
  <si>
    <t>OHM01</t>
  </si>
  <si>
    <t>D+M orientační hlasový majáček</t>
  </si>
  <si>
    <t>Položka co do popisu a množství lze dokladovat a kontrolně vyčíslit z objektu SO 01.04.10 - Orientační systém</t>
  </si>
  <si>
    <t>OHM02</t>
  </si>
  <si>
    <t>OS01</t>
  </si>
  <si>
    <t>D+M jednořádková informační tabule 240/240 mm</t>
  </si>
  <si>
    <t>OS02</t>
  </si>
  <si>
    <t>OS03</t>
  </si>
  <si>
    <t>OS04</t>
  </si>
  <si>
    <t>OS05</t>
  </si>
  <si>
    <t>D+M jednořádková informační tabule 440/240 mm</t>
  </si>
  <si>
    <t>OS06</t>
  </si>
  <si>
    <t>D+M jednořádková informační tabule 640/240 mm</t>
  </si>
  <si>
    <t>OS07</t>
  </si>
  <si>
    <t>OS08</t>
  </si>
  <si>
    <t>OS09</t>
  </si>
  <si>
    <t>D+M jednořádková informační tabule 840/240 mm</t>
  </si>
  <si>
    <t>OS10</t>
  </si>
  <si>
    <t>D+M jednořádková informační tabule 1040/240 mm</t>
  </si>
  <si>
    <t>OS11</t>
  </si>
  <si>
    <t>D+M jednořádková informační tabule 1315/240 mm</t>
  </si>
  <si>
    <t>OS12</t>
  </si>
  <si>
    <t>D+M jednořádková informační tabule 4335/600 mm</t>
  </si>
  <si>
    <t>OS13</t>
  </si>
  <si>
    <t>D+M jednořádková informační tabule 4815/600 mm</t>
  </si>
  <si>
    <t xml:space="preserve">  SO 01.11</t>
  </si>
  <si>
    <t>Mobiliář</t>
  </si>
  <si>
    <t>SO 01.11</t>
  </si>
  <si>
    <t>MOB</t>
  </si>
  <si>
    <t>MOB001</t>
  </si>
  <si>
    <t>Montáž prvků mobiliáře</t>
  </si>
  <si>
    <t>Položka co do popisu a množství lze dokladovat a kontrolně vyčíslit z objektu SO 01.01 - Stavební část a 01.04.11 - Mobiliář.</t>
  </si>
  <si>
    <t>MOB002M</t>
  </si>
  <si>
    <t>Lavice do čekárny v provedení antivandal</t>
  </si>
  <si>
    <t>MOB003M</t>
  </si>
  <si>
    <t>Lavice do exteriéru na perón v provedení antivandal</t>
  </si>
  <si>
    <t>MOB004M</t>
  </si>
  <si>
    <t>Odpadkové koš do interiéru v provedení antivandal</t>
  </si>
  <si>
    <t>MOB005M</t>
  </si>
  <si>
    <t>Odpadkové koš do exteriéru v provedení antivandal</t>
  </si>
  <si>
    <t>MOB006M</t>
  </si>
  <si>
    <t>Nádoba na tříděný odpad v provedení antivandal</t>
  </si>
  <si>
    <t>MOB007M</t>
  </si>
  <si>
    <t>Klaprám v provedení antivandal</t>
  </si>
  <si>
    <t xml:space="preserve">  SO 01.2</t>
  </si>
  <si>
    <t>ZTI</t>
  </si>
  <si>
    <t>SO 01.2</t>
  </si>
  <si>
    <t>175101101RT2</t>
  </si>
  <si>
    <t>Obsyp potrubí bez prohození sypaniny, s dodáním štěrkopísku frakce 0 - 22 mm</t>
  </si>
  <si>
    <t>721</t>
  </si>
  <si>
    <t>Vnitřní kanalizace</t>
  </si>
  <si>
    <t>42663102RX0</t>
  </si>
  <si>
    <t>Přečerpávací zařízení pro komerční účely, s čerpáním WC, včetně plastové nádoby</t>
  </si>
  <si>
    <t>42663102RX1</t>
  </si>
  <si>
    <t>Přečerpávací zařízení pro komerční účely, s čerpáním výlevky</t>
  </si>
  <si>
    <t>42663102RX2</t>
  </si>
  <si>
    <t>Přečerpávací box s instalací do podlahy, pro čerpání technických prostor</t>
  </si>
  <si>
    <t>721152338R00</t>
  </si>
  <si>
    <t>Čisticí kus odp. svislé D110</t>
  </si>
  <si>
    <t>721152340R00</t>
  </si>
  <si>
    <t>Čisticí kus odp. svislé D125</t>
  </si>
  <si>
    <t>721176101R00</t>
  </si>
  <si>
    <t>Potrubí HT připojovací D 32 x 1,8 mm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</si>
  <si>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</si>
  <si>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</si>
  <si>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</si>
  <si>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</si>
  <si>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</si>
  <si>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63 x 1,9 mm</t>
  </si>
  <si>
    <t>Potrubí HT připojovací D 75 x 1,9 mm</t>
  </si>
  <si>
    <t>721176115R00</t>
  </si>
  <si>
    <t>Potrubí HT odpadní svislé D 110 x 2,7 mm</t>
  </si>
  <si>
    <t>721176116R00</t>
  </si>
  <si>
    <t>Potrubí HT odpadní svislé D 125 x 3,1 mm</t>
  </si>
  <si>
    <t>721176224R00</t>
  </si>
  <si>
    <t>Potrubí KG svodné (ležaté) v zemi D 160 x 4,0 mm</t>
  </si>
  <si>
    <t>721179102R00</t>
  </si>
  <si>
    <t>Potrubí PE připojovací, D 40 x 3,0 mm</t>
  </si>
  <si>
    <t>721179103R00</t>
  </si>
  <si>
    <t>Potrubí PE připojovací, D 50 x 3,0 mm</t>
  </si>
  <si>
    <t>721273144R00</t>
  </si>
  <si>
    <t>Nástavec větrací z PVC D 50 mm, délka 920 mm</t>
  </si>
  <si>
    <t>721273145R00</t>
  </si>
  <si>
    <t>Nástavec větrací z PVC D 110 mm, délka 930 mm</t>
  </si>
  <si>
    <t>721273150RT1</t>
  </si>
  <si>
    <t>Hlavice ventilační přivětrávací, přivzdušňovací ventil  D 50/75/110 mm</t>
  </si>
  <si>
    <t>721290111R00</t>
  </si>
  <si>
    <t>Zkouška těsnosti kanalizace vodou DN 125</t>
  </si>
  <si>
    <t>998721102R00</t>
  </si>
  <si>
    <t>Přesun hmot pro vnitřní kanalizaci, výšky do 12 m</t>
  </si>
  <si>
    <t>722</t>
  </si>
  <si>
    <t>Vnitřní vodovod</t>
  </si>
  <si>
    <t>722130233R00</t>
  </si>
  <si>
    <t>Potrubí z trub.závit.pozink.svařovan. 11343,DN 25</t>
  </si>
  <si>
    <t>722130234R00</t>
  </si>
  <si>
    <t>Potrubí z trub.závit.pozink.svařovan. 11343,DN 32</t>
  </si>
  <si>
    <t>722130235R00</t>
  </si>
  <si>
    <t>Potrubí z trub.závit.pozink.svařovan. 11343,DN 40</t>
  </si>
  <si>
    <t>722130237R00</t>
  </si>
  <si>
    <t>Potrubí z trub.závit.pozink.svařovan. 11343,DN 65</t>
  </si>
  <si>
    <t>722172411R00</t>
  </si>
  <si>
    <t>Potrubí z PPR, D 16 x 2,3 mm, PN 16, vč.zed.výpom.</t>
  </si>
  <si>
    <t>Potrubí z PPR, D 20 x 2,8 mm, PN 16, vč.zed.výpom.</t>
  </si>
  <si>
    <t>722172412R00</t>
  </si>
  <si>
    <t>Potrubí z PPR, D 25 x 3,5 mm, PN 16, vč.zed.výpom.</t>
  </si>
  <si>
    <t>722172413R00</t>
  </si>
  <si>
    <t>Potrubí z PPR, D 32 x 4,4 mm, PN 16, vč.zed.výpom.</t>
  </si>
  <si>
    <t>722172414R00</t>
  </si>
  <si>
    <t>Potrubí z PPR, D 40 x 5,5 mm, PN 16, vč.zed.výpom.</t>
  </si>
  <si>
    <t>722172415R00</t>
  </si>
  <si>
    <t>Potrubí z PPR, D 50 x 6,9 mm, PN 16, vč.zed.výpom.</t>
  </si>
  <si>
    <t>722172416R00</t>
  </si>
  <si>
    <t>Potrubí z PPR, D 63 x 8,6 mm, PN 16, vč.zed.výpom.</t>
  </si>
  <si>
    <t>722181212RT6</t>
  </si>
  <si>
    <t>Izolace návlekovátl. stěny 9 mm, vnitřní průměr 18 mm</t>
  </si>
  <si>
    <t>722181212RT7</t>
  </si>
  <si>
    <t>Izolace návleková tl. stěny 9 mm, vnitřní průměr 22 mm</t>
  </si>
  <si>
    <t>722181212RT8</t>
  </si>
  <si>
    <t>Izolace návleková tl. stěny 9 mm, vnitřní průměr 25 mm</t>
  </si>
  <si>
    <t>722181212RU1</t>
  </si>
  <si>
    <t>Izolace návleková tl. stěny 9 mm, vnitřní průměr 32 mm</t>
  </si>
  <si>
    <t>722181212RV9</t>
  </si>
  <si>
    <t>Izolace návleková tl. stěny 9 mm, vnitřní průměr 40 mm</t>
  </si>
  <si>
    <t>722181212RW6</t>
  </si>
  <si>
    <t>Izolace návleková tl. stěny 9 mm, vnitřní průměr 50 mm</t>
  </si>
  <si>
    <t>722181212RY3</t>
  </si>
  <si>
    <t>Izolace návleková tl. stěny 9 mm, vnitřní průměr 63 mm</t>
  </si>
  <si>
    <t>722181224RT7</t>
  </si>
  <si>
    <t>Izolace návleková tl. stěny 20 mm, vnitřní průměr 22 mm</t>
  </si>
  <si>
    <t>722181224RX9</t>
  </si>
  <si>
    <t>Izolace návleková tl. stěny 40 mm, vnitřní průměr 40 mm</t>
  </si>
  <si>
    <t>722181225RX1</t>
  </si>
  <si>
    <t>Izolace návleková tl. stěny 30 mm, vnitřní průměr 32 mm</t>
  </si>
  <si>
    <t>722181225RX3</t>
  </si>
  <si>
    <t>Izolace návleková tl. stěny 63 mm, vnitřní průměr 63 mm</t>
  </si>
  <si>
    <t>722181225RX6</t>
  </si>
  <si>
    <t>Izolace návleková tl. stěny 50 mm, vnitřní průměr 50 mm</t>
  </si>
  <si>
    <t>722181225RX8</t>
  </si>
  <si>
    <t>Izolace návleková tl. stěny 30 mm, vnitřní průměr 25 mm</t>
  </si>
  <si>
    <t>722216516R00</t>
  </si>
  <si>
    <t>Regulační ventil</t>
  </si>
  <si>
    <t>722223183R00</t>
  </si>
  <si>
    <t>Kohout vod.kul.výtokový, GIACOMINI R621 DN 25</t>
  </si>
  <si>
    <t>722236516R00</t>
  </si>
  <si>
    <t>Filtr vod.,vel.oka 0,4mm,vnitřní závity DN 50</t>
  </si>
  <si>
    <t>722237122R00</t>
  </si>
  <si>
    <t>Kohout vod.kul.,2xvnitř.záv. R250D DN 20</t>
  </si>
  <si>
    <t>722237123R00</t>
  </si>
  <si>
    <t>Kohout vod.kul.,2xvnitř.záv. R250D DN 25</t>
  </si>
  <si>
    <t>722237124R00</t>
  </si>
  <si>
    <t>Kohout vod.kul.,2xvnitř.záv. R250D DN 32</t>
  </si>
  <si>
    <t>722237125R00</t>
  </si>
  <si>
    <t>Kohout vod.kul.,2xvnitř.záv. R250D DN 40</t>
  </si>
  <si>
    <t>722237126R00</t>
  </si>
  <si>
    <t>Kohout vod.kul.,2xvnitř.záv. R250D DN 50</t>
  </si>
  <si>
    <t>722237626R00</t>
  </si>
  <si>
    <t>Ventil vod.zpět.,2xvnitř.závit R60 DN 50</t>
  </si>
  <si>
    <t>722265116R00</t>
  </si>
  <si>
    <t>Vodoměr domovní SV Qn 4,0</t>
  </si>
  <si>
    <t>722280109R00</t>
  </si>
  <si>
    <t>Tlaková zkouška vodovodního potrubí DN 65</t>
  </si>
  <si>
    <t>722290234R00</t>
  </si>
  <si>
    <t>Proplach a dezinfekce vodovod.potrubí DN 80</t>
  </si>
  <si>
    <t>998722102R00</t>
  </si>
  <si>
    <t>Přesun hmot pro vnitřní vodovod, výšky do 12 m</t>
  </si>
  <si>
    <t>725</t>
  </si>
  <si>
    <t>Zařizovací předměty</t>
  </si>
  <si>
    <t>642938000R</t>
  </si>
  <si>
    <t>Vanička sprch. keram. čtverec 900x900 mm, bílá, v. 60 mm, odpad d 90 mm</t>
  </si>
  <si>
    <t>725013125R00</t>
  </si>
  <si>
    <t>Kloz.kombi ZTP,nádrž s arm.odpad vodor,bílý</t>
  </si>
  <si>
    <t>725013138RT1</t>
  </si>
  <si>
    <t>Klozet kombi nádrž s armat.odpad svislý,bílý, včetně sedátka v bílé barvě</t>
  </si>
  <si>
    <t>725016105R00</t>
  </si>
  <si>
    <t>Pisoár ovládání automatické, bílý</t>
  </si>
  <si>
    <t>725017124R00</t>
  </si>
  <si>
    <t>Umyvadlo ve tvaru desky, pro bezesparý povrch</t>
  </si>
  <si>
    <t>725017153R00</t>
  </si>
  <si>
    <t>Umyvadlo invalidní  64 x 55 cm, bílé</t>
  </si>
  <si>
    <t>725019101R00</t>
  </si>
  <si>
    <t>Výlevka stojící s plastovou mřížkou</t>
  </si>
  <si>
    <t>725249102R00</t>
  </si>
  <si>
    <t>Montáž sprchových mís a vaniček</t>
  </si>
  <si>
    <t>725810402R00</t>
  </si>
  <si>
    <t>Ventil rohový bez přípoj. trubičky TE 66 G 1/2</t>
  </si>
  <si>
    <t>725823111RT1</t>
  </si>
  <si>
    <t>Baterie umyvadlová stoján. ruční, bez otvír.odpadu, standardní</t>
  </si>
  <si>
    <t>725823633RT1</t>
  </si>
  <si>
    <t>Baterie automat. umyvadlová stojánková, regulační, standardní, na fotobuňku</t>
  </si>
  <si>
    <t>725845111RT1</t>
  </si>
  <si>
    <t>Baterie sprchová nástěnná ruční, bez příslušenství, standardní</t>
  </si>
  <si>
    <t>Baterie nástěnná ruční, standardní</t>
  </si>
  <si>
    <t>998725102R00</t>
  </si>
  <si>
    <t>Přesun hmot pro zařizovací předměty, výšky do 12 m</t>
  </si>
  <si>
    <t>Přípočty</t>
  </si>
  <si>
    <t>900.R01</t>
  </si>
  <si>
    <t>HZS stavební dělník v tarifní třídě 4, stavební přípomoce - zasekávání</t>
  </si>
  <si>
    <t>h</t>
  </si>
  <si>
    <t>005 11-1020.R</t>
  </si>
  <si>
    <t>Požární ucpávky - dle SO 01.03 - PBŘS</t>
  </si>
  <si>
    <t>Průzkum stávající venkovní kanalizace</t>
  </si>
  <si>
    <t>Průzkum přívodního vedení vodovodu</t>
  </si>
  <si>
    <t>Provozní řád (návrh provozního řádu)</t>
  </si>
  <si>
    <t>Dodavatelská dokumentace zdravotechniky</t>
  </si>
  <si>
    <t>Posouzení požárního vodovodu dle naměřených hodnot</t>
  </si>
  <si>
    <t>Rozbor pitné vody</t>
  </si>
  <si>
    <t xml:space="preserve">  SO 01.51</t>
  </si>
  <si>
    <t>ESI</t>
  </si>
  <si>
    <t>SO 01.51</t>
  </si>
  <si>
    <t>740</t>
  </si>
  <si>
    <t>Elektromontáže - zkoušky a revize</t>
  </si>
  <si>
    <t>740991200</t>
  </si>
  <si>
    <t>Celková prohlídka elektrického rozvodu a zařízení do 2 milionu Kč</t>
  </si>
  <si>
    <t>Položka co do popisu a množství lze dokladovat a kontrolně vyčíslit z objektu SO 01.04.03A - Silnoproud</t>
  </si>
  <si>
    <t>742</t>
  </si>
  <si>
    <t>Elektromontáže - rozvodný systém</t>
  </si>
  <si>
    <t>35711289R</t>
  </si>
  <si>
    <t>Přípojnice hlavního /lokálního pospojení</t>
  </si>
  <si>
    <t>357118715R</t>
  </si>
  <si>
    <t>Rozvaděč R1</t>
  </si>
  <si>
    <t>Rozvaděč R1 ( 56M / IP30/20, 1x hl. vypínač, 1x přep.ochrana B+C, 5x jistič s chráničem 1/10A/0,03A, 10x jistič s chráničem 1/16A/0,03A. Požární odolnost dle PBŘS.</t>
  </si>
  <si>
    <t>35714716R</t>
  </si>
  <si>
    <t>Rozvaděč R1.2-SŽDC</t>
  </si>
  <si>
    <t>Rozvaděč R1.2-SŽDC ( 56M / IP30/20, 1x hl. vypínač, 1x přep.ochrana B+C, 5x jistič s chráničem 1/10A/0,03A, 10x jistič s chráničem 1/16A/0,03A. Požární odolnost dle PBŘS.</t>
  </si>
  <si>
    <t>35714717R</t>
  </si>
  <si>
    <t>Rozvaděč R1.3-STÁTNÍ</t>
  </si>
  <si>
    <t>Rozvaděč R1.3-STÁTNÍ ( 56M / IP30/20, 1x hl. vypínač, 1x přep.ochrana B+C, 3x jistič s chráničem 1/10A/0,03A, 7x jistič s chráničem 1/16A/0,03A. Požární odolnost dle PBŘS.</t>
  </si>
  <si>
    <t>35714717R1</t>
  </si>
  <si>
    <t>Rozvaděč R1.1-DRÁHA</t>
  </si>
  <si>
    <t>Rozvaděč R1.1-DRÁHA ( 56M / IP30/20, 1x hl. vypínač, 1x přep.ochrana B+C, 5x jistič s chráničem 1/10A/0,03A, 10x jistič s chráničem 1/16A/0,03A , 2x jistič 3/16A. Požární odolnost dle PBŘS.</t>
  </si>
  <si>
    <t>35714717R2</t>
  </si>
  <si>
    <t>Rozvaděč R1.4-KOMERČNÍ</t>
  </si>
  <si>
    <t>Rozvaděč R1.4-KOMERČNÍ ( 56M / IP30/20, 1x hl. vypínač, 1x přep.ochrana B+C, 10x jistič s chráničem 1/10A/0,03A, 21x jistič s chráničem 1/16A/0,03A , 2x jistič 3/16A. Požární odolnost dle PBŘS.</t>
  </si>
  <si>
    <t>742231100</t>
  </si>
  <si>
    <t>Montáž rozvodné skříně do 50 kg</t>
  </si>
  <si>
    <t>742231100D</t>
  </si>
  <si>
    <t>Demontáž rozvodné skříně do 50 kg</t>
  </si>
  <si>
    <t>742231106</t>
  </si>
  <si>
    <t>Kontrola a úpravy rozvaděče RH  vč. materiálu</t>
  </si>
  <si>
    <t>HOD</t>
  </si>
  <si>
    <t>742268485</t>
  </si>
  <si>
    <t>74281111R</t>
  </si>
  <si>
    <t>Koordinace s provozovatelem / investorem</t>
  </si>
  <si>
    <t>743</t>
  </si>
  <si>
    <t>Elektromontáže - hrubá montáž</t>
  </si>
  <si>
    <t>10.033.023A</t>
  </si>
  <si>
    <t>Krabice  IP65</t>
  </si>
  <si>
    <t>341828520</t>
  </si>
  <si>
    <t>Trubka korugovaná 100/91</t>
  </si>
  <si>
    <t>341828522</t>
  </si>
  <si>
    <t>Trubka korugovaná 50/41</t>
  </si>
  <si>
    <t>345710018</t>
  </si>
  <si>
    <t>Lišta vkládací 40x20mm vč víka</t>
  </si>
  <si>
    <t>345710510</t>
  </si>
  <si>
    <t>trubka elektroinstalační ohebná D23 mm</t>
  </si>
  <si>
    <t>345710940</t>
  </si>
  <si>
    <t>trubka elektroinstalační ohebná D36 mm</t>
  </si>
  <si>
    <t>345715110</t>
  </si>
  <si>
    <t>krabice přístrojová instalační KP 68/1</t>
  </si>
  <si>
    <t>345715210</t>
  </si>
  <si>
    <t>krabice univerzální z PH KU 68/2-1903</t>
  </si>
  <si>
    <t>345715240</t>
  </si>
  <si>
    <t>krabice přístrojová odbočná s víčkem z PH KO125</t>
  </si>
  <si>
    <t>345715841</t>
  </si>
  <si>
    <t>krabice přístrojová odbočná s víčkem z PH / IP40</t>
  </si>
  <si>
    <t>354410730</t>
  </si>
  <si>
    <t>drát průměr 10 mm FeZn</t>
  </si>
  <si>
    <t>354420290</t>
  </si>
  <si>
    <t>svorka uzemnění  SU nerez univerzální</t>
  </si>
  <si>
    <t>718111220</t>
  </si>
  <si>
    <t>718111222</t>
  </si>
  <si>
    <t>743112115</t>
  </si>
  <si>
    <t>Montáž trubka plastová ohebná D 23 mm uložená pevně</t>
  </si>
  <si>
    <t>743112117</t>
  </si>
  <si>
    <t>Montáž trubka plastová ohebná D 36 mm uložená pevně</t>
  </si>
  <si>
    <t>743112156</t>
  </si>
  <si>
    <t>743411111</t>
  </si>
  <si>
    <t>Montáž krabice zapuštěná plastová kruhová typ KU68/2-1902, KO125</t>
  </si>
  <si>
    <t>743411121</t>
  </si>
  <si>
    <t>Montáž krabice zapuštěná plastová čtyřhranná typ KO100, KO125</t>
  </si>
  <si>
    <t>743611121</t>
  </si>
  <si>
    <t>Montáž vodič uzemňovací drát nebo lano D do 10 mm / v liště / pod omítkou</t>
  </si>
  <si>
    <t>743622200</t>
  </si>
  <si>
    <t>Montáž svorka hromosvodná typ ST, SJ, SK, SZ, SR01, 02 se 3 šrouby</t>
  </si>
  <si>
    <t>743681100D</t>
  </si>
  <si>
    <t>Demontáž stávajících rozvodů NN</t>
  </si>
  <si>
    <t>744</t>
  </si>
  <si>
    <t>Elektromontáže - rozvody vodičů měděných</t>
  </si>
  <si>
    <t>103541000R</t>
  </si>
  <si>
    <t>kabel silový s Cu jádrem CYKY-J x10mm2</t>
  </si>
  <si>
    <t>103541040R</t>
  </si>
  <si>
    <t>kabel silový s Cu jádrem CYKY-J 5x6mm2</t>
  </si>
  <si>
    <t>103541080R</t>
  </si>
  <si>
    <t>kabel silový s Cu jádrem CYKY  4x25mm2</t>
  </si>
  <si>
    <t>341110050</t>
  </si>
  <si>
    <t>kabel silový s Cu jádrem CYKY-O 3x1,5 mm2</t>
  </si>
  <si>
    <t>341110300</t>
  </si>
  <si>
    <t>kabel silový s Cu jádrem CYKY-J 3x1,5 mm2</t>
  </si>
  <si>
    <t>341110360</t>
  </si>
  <si>
    <t>kabel silový s Cu jádrem CYKY 3x2,5 mm2</t>
  </si>
  <si>
    <t>341110380</t>
  </si>
  <si>
    <t>kabel silový s Cu jádrem CYKY 5x1,5 mm2</t>
  </si>
  <si>
    <t>341110382</t>
  </si>
  <si>
    <t>kabel silový s Cu jádrem CHK-R 3x1,5 mm2</t>
  </si>
  <si>
    <t>341110940</t>
  </si>
  <si>
    <t>kabel silový s Cu jádrem CYKY 5x2,5 mm2</t>
  </si>
  <si>
    <t>341408256</t>
  </si>
  <si>
    <t>vodič silový s Cu jádrem CY H07 V-U 2 mm2</t>
  </si>
  <si>
    <t>341408258</t>
  </si>
  <si>
    <t>vodič silový s Cu jádrem CY H07 V-U 4 mm2</t>
  </si>
  <si>
    <t>341408260</t>
  </si>
  <si>
    <t>vodič silový s Cu jádrem CY H07 V-U 6 mm2</t>
  </si>
  <si>
    <t>341408270</t>
  </si>
  <si>
    <t>vodič silový s Cu jádrem CY H07 V-U 10 mm2</t>
  </si>
  <si>
    <t>341408276</t>
  </si>
  <si>
    <t>vodič silový s Cu jádrem CY H07 V-U 16 mm2</t>
  </si>
  <si>
    <t>744211111</t>
  </si>
  <si>
    <t>Montáž vodič Cu izolovaný sk.1 do 1 kV žíla 0,35 až 6 mm2 do stěny</t>
  </si>
  <si>
    <t>744211112</t>
  </si>
  <si>
    <t>Montáž vodič Cu izolovaný sk.1 do 1 kV žíla 10 až 16 mm2 do stěny</t>
  </si>
  <si>
    <t>744411220</t>
  </si>
  <si>
    <t>Montáž kabel Cu sk.2 do 1 kV do 0,20 kg pod omítku stěn</t>
  </si>
  <si>
    <t>744411230</t>
  </si>
  <si>
    <t>Montáž kabel Cu sk.2 do 1 kV do 0,40 kg pod omítku stěn</t>
  </si>
  <si>
    <t>744411260</t>
  </si>
  <si>
    <t>Montáž kabel Cu sk.2 do 1 kV do 1,10 kg pod omítku stěn</t>
  </si>
  <si>
    <t>746</t>
  </si>
  <si>
    <t>Elektromontáže - soubory pro vodiče</t>
  </si>
  <si>
    <t>10.939.562</t>
  </si>
  <si>
    <t>Sada pro ochranné pospojení</t>
  </si>
  <si>
    <t>21060624</t>
  </si>
  <si>
    <t>SVORKA WAGO 221-415 5x2,5</t>
  </si>
  <si>
    <t>345723090</t>
  </si>
  <si>
    <t>páska stahovací kabelová VPP 4/280</t>
  </si>
  <si>
    <t>100 kus</t>
  </si>
  <si>
    <t>68500231</t>
  </si>
  <si>
    <t>SVORKA ST 5 NA POTRUBI</t>
  </si>
  <si>
    <t>68500240</t>
  </si>
  <si>
    <t>OZNAC.STITEK C.1</t>
  </si>
  <si>
    <t>746211110</t>
  </si>
  <si>
    <t>Ukončení vodič izolovaný do 2,5mm2 v rozváděči nebo na přístroji</t>
  </si>
  <si>
    <t>746211140</t>
  </si>
  <si>
    <t>Ukončení vodič izolovaný do 16 mm2 v rozváděči nebo na přístroji</t>
  </si>
  <si>
    <t>746591510</t>
  </si>
  <si>
    <t>Montáž pospojení</t>
  </si>
  <si>
    <t>747</t>
  </si>
  <si>
    <t>Elektromontáže - kompletace rozvodů</t>
  </si>
  <si>
    <t>10.048</t>
  </si>
  <si>
    <t>852</t>
  </si>
  <si>
    <t>IR pohybové čidlo</t>
  </si>
  <si>
    <t>10.048.852R</t>
  </si>
  <si>
    <t>Regulátor osvětlení</t>
  </si>
  <si>
    <t>10.048.852Rb</t>
  </si>
  <si>
    <t>UPS 5 kWh/230V</t>
  </si>
  <si>
    <t>345355550</t>
  </si>
  <si>
    <t>spínač řazení 6+6 10A bílý IP20, komplet</t>
  </si>
  <si>
    <t>345355551</t>
  </si>
  <si>
    <t>spínač řazení 6 10A bílý IP44</t>
  </si>
  <si>
    <t>345355554</t>
  </si>
  <si>
    <t>spínač řazení 6 10A bílý IP20, komplet</t>
  </si>
  <si>
    <t>345357130</t>
  </si>
  <si>
    <t>spínač řazení 7 10A bílý IP20</t>
  </si>
  <si>
    <t>Krabice vývodka do 5x2,5mm2</t>
  </si>
  <si>
    <t>345357198</t>
  </si>
  <si>
    <t>spínač řazení 7 10A bílý IP44</t>
  </si>
  <si>
    <t>345357601</t>
  </si>
  <si>
    <t>spínač jednopólový 10A bílý, IP44</t>
  </si>
  <si>
    <t>345357691</t>
  </si>
  <si>
    <t>spínač jednopólový řazení 1 10A bílý, IP20, komplet</t>
  </si>
  <si>
    <t>345357695</t>
  </si>
  <si>
    <t>spínač jednopólový řazení 5 10A bílý, IP20, komplet</t>
  </si>
  <si>
    <t>345551200R</t>
  </si>
  <si>
    <t>zásuvka 1násobná 16A IP 44 bílá</t>
  </si>
  <si>
    <t>345551240R</t>
  </si>
  <si>
    <t>zásuvka 1násobná 16A IP 20 bílá komplet</t>
  </si>
  <si>
    <t>345551250R</t>
  </si>
  <si>
    <t>zásuvka 2násobná 16A IP 20 bílá komplet</t>
  </si>
  <si>
    <t>zásuvka 1násobná 16A IP 20 bílá s přepěťovou ochrannou "D" komplet</t>
  </si>
  <si>
    <t>345551254R</t>
  </si>
  <si>
    <t>zásuvka 2násobná 16A IP 20 bílá s přepěťovou ochrannou "D"</t>
  </si>
  <si>
    <t>747111111</t>
  </si>
  <si>
    <t>Montáž vypínač nástěnný 1-jednopólový prostředí obyčejné nebo vlhké</t>
  </si>
  <si>
    <t>747111115</t>
  </si>
  <si>
    <t>Montáž vypínač nástěnný 5-dvoupólový prostředí obyčejné nebo vlhké</t>
  </si>
  <si>
    <t>747111126</t>
  </si>
  <si>
    <t>Montáž přepínač nástěnný 6-střídavý prostředí obyčejné nebo vlhké</t>
  </si>
  <si>
    <t>747111128</t>
  </si>
  <si>
    <t>Montáž přepínač nástěnný 7-křížový prostředí obyčejné nebo vlhké</t>
  </si>
  <si>
    <t>747161060</t>
  </si>
  <si>
    <t>Montáž zásuvka chráněná bezšroubové připojení v krabici L+N+PE dvojí zapojení prostř. základní,vlhké</t>
  </si>
  <si>
    <t>747161340</t>
  </si>
  <si>
    <t>747161340a</t>
  </si>
  <si>
    <t>7471621R</t>
  </si>
  <si>
    <t>Podružný montážní materiál</t>
  </si>
  <si>
    <t>748</t>
  </si>
  <si>
    <t>Elektromontáže - osvětlovací zařízení a svítidla</t>
  </si>
  <si>
    <t>34814435R1</t>
  </si>
  <si>
    <t>B - Svítidlo LED 58W / 8100lm kruhové stropní / nástěnné přisazené, IP40</t>
  </si>
  <si>
    <t>34814435R10</t>
  </si>
  <si>
    <t>C/N - Svítidlo LED 2x25W / 3700 lm průmyslové stropní, přisazené, IP 66 s invertorem</t>
  </si>
  <si>
    <t>34814435R11</t>
  </si>
  <si>
    <t>H - Svítidlo LED 71W / 8700 lm stropní, přisazené, svěšené,  IP 20</t>
  </si>
  <si>
    <t>34814435R12</t>
  </si>
  <si>
    <t>G - Svítidlo LED 2x23W / 3100 lm průmyslové stropní, přisazené, IP 66</t>
  </si>
  <si>
    <t>34814435R12a</t>
  </si>
  <si>
    <t>G/N - Svítidlo LED 2x23W / 3100 lm průmyslové stropní, přisazené, IP 66 s invertorem 1 hod</t>
  </si>
  <si>
    <t>34814435R12b</t>
  </si>
  <si>
    <t>G/N/IR - Svítidlo LED 2x23W / 3100 lm průmyslové stropní, přisazené, IP 66 s invertorem 1 hod s pohybovým čidlem</t>
  </si>
  <si>
    <t>34814435R2</t>
  </si>
  <si>
    <t>B/IR - Svítidlo LED 58W / 8100lm kruhové stropní / nástěnné přisazené, IP40, s IR pohybovým čidlem</t>
  </si>
  <si>
    <t>34814435R3</t>
  </si>
  <si>
    <t>B/N - Svítidlo LED 58W / 8100lm kruhové stropní / nástěnné přisazené, IP40, s invertorem</t>
  </si>
  <si>
    <t>34814435R3a</t>
  </si>
  <si>
    <t>A/N - Svítidlo LED 27W / 3600lm kruhové stropní / nástěnné přisazené, IP40, s invertorem</t>
  </si>
  <si>
    <t>34814435R3b</t>
  </si>
  <si>
    <t>A/N/IR - Svítidlo LED 27W / 3600lm kruhové stropní / nástěnné přisazené, IP40, s invertorem a pohybovým čidlem</t>
  </si>
  <si>
    <t>34814435R4</t>
  </si>
  <si>
    <t>F/IR - Svítidlo LED / žárovkové / zářivkové max 60W / IP44 s IR čidlem pohybu</t>
  </si>
  <si>
    <t>34814435R5</t>
  </si>
  <si>
    <t>F - Svítidlo LED / žárovkové / zářivkové max 60W / IP44</t>
  </si>
  <si>
    <t>34814435R6</t>
  </si>
  <si>
    <t>D -Svítidlo LED páska RGWB 14,4 W/m v systémové AL liště s opálovým krytem - pod linku s příslušenstvím d= 3m</t>
  </si>
  <si>
    <t>34814435R7</t>
  </si>
  <si>
    <t>A - Svítidlo LED 27W  kruhové stropní / nástěnné přisazené, IP40</t>
  </si>
  <si>
    <t>34814435R8</t>
  </si>
  <si>
    <t>A/IR - Svítidlo LED 27W  kruhové stropní / nástěnné přisazené, IP40 s pohybovým čidlem</t>
  </si>
  <si>
    <t>34814435R9</t>
  </si>
  <si>
    <t>C - Svítidlo LED 2x25W / 3700 lm průmyslové stropní, přisazené, IP 66</t>
  </si>
  <si>
    <t>348381000R</t>
  </si>
  <si>
    <t>N - Svítidlo LED nouzové s piktogramy 8W/1 hod</t>
  </si>
  <si>
    <t>748121142</t>
  </si>
  <si>
    <t>Montáž svítidlo zářivkové bytové stropní do dvou zdrojů</t>
  </si>
  <si>
    <t>748121211</t>
  </si>
  <si>
    <t>Montáž svítidlo zářivkové bytové nástěnné přisazené 1 zdroj</t>
  </si>
  <si>
    <t>74899220R</t>
  </si>
  <si>
    <t>zkouška nouzových svítidel</t>
  </si>
  <si>
    <t>748992300</t>
  </si>
  <si>
    <t>Měření intenzity osvětlení</t>
  </si>
  <si>
    <t>Ostatní konstrukce a práce, bourání</t>
  </si>
  <si>
    <t>971033141</t>
  </si>
  <si>
    <t>Vybourání otvorů ve zdivu cihelném D do 60 mm na MVC nebo MV tl do 300 mm</t>
  </si>
  <si>
    <t>971033148</t>
  </si>
  <si>
    <t>Vybourání otvorů ve zdivu cihelném D do 150 mm na MVC nebo MV tl do 300 mm</t>
  </si>
  <si>
    <t>973031324</t>
  </si>
  <si>
    <t>Vysekání kapes ve zdivu cihelném na MV nebo MVC pl do 0,10 m2 hl do 150 mm</t>
  </si>
  <si>
    <t>974082212</t>
  </si>
  <si>
    <t>Vysekání rýh pro vodiče v omítce MC stěn š do 30 mm</t>
  </si>
  <si>
    <t>974082214</t>
  </si>
  <si>
    <t>Vysekání rýh pro vodiče v omítce MC stěn š do 70 mm</t>
  </si>
  <si>
    <t>013254000R</t>
  </si>
  <si>
    <t>Koordinace vypnutí stavby, prozatímní napájení staveništního rozvaděče, pasportizace stávající elektroinstalace</t>
  </si>
  <si>
    <t>340520545R</t>
  </si>
  <si>
    <t>Materiál pro stavební přípomoce / zához rýh pro vodiče a kabely</t>
  </si>
  <si>
    <t>71103000</t>
  </si>
  <si>
    <t>práce ve výšce nad 3m</t>
  </si>
  <si>
    <t>92100008</t>
  </si>
  <si>
    <t>Stavební přípomoce</t>
  </si>
  <si>
    <t>92100009</t>
  </si>
  <si>
    <t>Revize</t>
  </si>
  <si>
    <t>92103001</t>
  </si>
  <si>
    <t>Náklady na zkušební provoz</t>
  </si>
  <si>
    <t>92203041</t>
  </si>
  <si>
    <t>Ekologická likvidace odpadů</t>
  </si>
  <si>
    <t xml:space="preserve">  SO 01.52</t>
  </si>
  <si>
    <t>Hromosvod</t>
  </si>
  <si>
    <t>SO 01.52</t>
  </si>
  <si>
    <t>741-H.1</t>
  </si>
  <si>
    <t>HROMOSVOD a UZEMNĚNÍ DLE ČSN EN 62305-3ed.2 a ČSN EN 62305-4ed.2</t>
  </si>
  <si>
    <t>741H101</t>
  </si>
  <si>
    <t>výkop zemina tř III. 60x30cm vč. záhozu a uvedení do pův.stavu pro zemnění</t>
  </si>
  <si>
    <t>Položka co do popisu a množství lze dokladovat a kontrolně vyčíslit z objektu SO 01.04.03C - Hromosvod</t>
  </si>
  <si>
    <t>741H102</t>
  </si>
  <si>
    <t>svorka SS/SK/SO/SJ/SP/ST</t>
  </si>
  <si>
    <t>741H103</t>
  </si>
  <si>
    <t>vodič FeZn 10</t>
  </si>
  <si>
    <t>741H104</t>
  </si>
  <si>
    <t>pásek FeZn30x4</t>
  </si>
  <si>
    <t>741H105</t>
  </si>
  <si>
    <t>CYA6 vč ukoncení lis.oky</t>
  </si>
  <si>
    <t>741H106</t>
  </si>
  <si>
    <t>označ. štítek</t>
  </si>
  <si>
    <t>741H107</t>
  </si>
  <si>
    <t>štítek "vyrovnání potenciálu"</t>
  </si>
  <si>
    <t>741H108</t>
  </si>
  <si>
    <t>Vodič HVI-light 819 129</t>
  </si>
  <si>
    <t>741H109</t>
  </si>
  <si>
    <t>Vodič HVI power 819137</t>
  </si>
  <si>
    <t>741H110</t>
  </si>
  <si>
    <t>průchodky střechou 105 245</t>
  </si>
  <si>
    <t>741H111</t>
  </si>
  <si>
    <t>Držák do plochy střechy 105 240</t>
  </si>
  <si>
    <t>741H112</t>
  </si>
  <si>
    <t>tyč jímací s podpůrnou trubkou 105 563 DEHN vč držáku a připoj. HVIpower</t>
  </si>
  <si>
    <t>741H113</t>
  </si>
  <si>
    <t>připojovací sada 819 149 pro HVI power</t>
  </si>
  <si>
    <t>741H114</t>
  </si>
  <si>
    <t>připojovací sada 819 272 pro HVI light</t>
  </si>
  <si>
    <t>741H115</t>
  </si>
  <si>
    <t>podpůrná trubka s jímací tyčí 105 274</t>
  </si>
  <si>
    <t>741H116</t>
  </si>
  <si>
    <t>zemní šachta se zkušební svorkou plast 549 050</t>
  </si>
  <si>
    <t>741H117</t>
  </si>
  <si>
    <t>držák vedení 275 242 DEHN vč hmoždinek a šroubů</t>
  </si>
  <si>
    <t>741H118</t>
  </si>
  <si>
    <t>držák vedení 275 252 DEHN</t>
  </si>
  <si>
    <t>741H119</t>
  </si>
  <si>
    <t>rezerva pro doplnění uzemnění zemnícími tyčemi</t>
  </si>
  <si>
    <t>741H120</t>
  </si>
  <si>
    <t>zednické přípomoce</t>
  </si>
  <si>
    <t>741-H.9</t>
  </si>
  <si>
    <t>Ostatní náklady</t>
  </si>
  <si>
    <t>741H901</t>
  </si>
  <si>
    <t>Podružný materiál</t>
  </si>
  <si>
    <t>741H902</t>
  </si>
  <si>
    <t>Provoz inv</t>
  </si>
  <si>
    <t>741H904</t>
  </si>
  <si>
    <t>Výchozí revize+přihláška</t>
  </si>
  <si>
    <t xml:space="preserve">  SO 01.6</t>
  </si>
  <si>
    <t>ESL</t>
  </si>
  <si>
    <t>SO 01.6</t>
  </si>
  <si>
    <t>ESL-01</t>
  </si>
  <si>
    <t>RACK rozv.</t>
  </si>
  <si>
    <t>ESL-01-01</t>
  </si>
  <si>
    <t>19" Stojanový rozvaděč 42U, 800x800, skleněné dveře, zámek</t>
  </si>
  <si>
    <t>Položka co do popisu a množství lze dokladovat a kontrolně vyčíslit z objektu SO 01.04.03B - Slaboproud</t>
  </si>
  <si>
    <t>ESL-01-02</t>
  </si>
  <si>
    <t>19" Rozvodný panel 5x 230V, výška 1U</t>
  </si>
  <si>
    <t>ESL-01-03</t>
  </si>
  <si>
    <t>19" patchpanel 24xRJ45, Cat.6 nestíněný, výška 1U</t>
  </si>
  <si>
    <t>ESL-01-04</t>
  </si>
  <si>
    <t>19” vyvazovací panel, 5x  plastové oko, výška 1U</t>
  </si>
  <si>
    <t>ESL-01-05</t>
  </si>
  <si>
    <t>Přístupový LAN přepínač 48 port,10/100/1000,POE 740W, 4xSFP, L2/L3</t>
  </si>
  <si>
    <t>Přístupový LAN přepínač 48 port,10/100/1000,POE 740W, 4xSFP, L2/L3 - musí být plně kompaktibilní s již naistalovanými aktivními prvky,  zn. CISCO CATYLYST 2960</t>
  </si>
  <si>
    <t>ESL-01-06</t>
  </si>
  <si>
    <t>Montážní sady k Patch Panelu</t>
  </si>
  <si>
    <t>ESL-01-07</t>
  </si>
  <si>
    <t>Popis a záznam rozvaděče</t>
  </si>
  <si>
    <t>ESL-01-08</t>
  </si>
  <si>
    <t>Uzemnění RACK rozvaděče</t>
  </si>
  <si>
    <t>ESL-01-09</t>
  </si>
  <si>
    <t>Úprava a závěrečné práce v rozvaděči</t>
  </si>
  <si>
    <t>ESL-02</t>
  </si>
  <si>
    <t>Zásuvky</t>
  </si>
  <si>
    <t>ESL-02-01</t>
  </si>
  <si>
    <t>Kryt datové zásuvky, bílý</t>
  </si>
  <si>
    <t>ESL-02-02</t>
  </si>
  <si>
    <t>Maska nosná pro 2xRJ45 černá</t>
  </si>
  <si>
    <t>ESL-02-03</t>
  </si>
  <si>
    <t>Rámeček jednonásobný bílý</t>
  </si>
  <si>
    <t>ESL-02-04</t>
  </si>
  <si>
    <t>Krabice přístrojová pod omítku</t>
  </si>
  <si>
    <t>ESL-02-05</t>
  </si>
  <si>
    <t>Keystone modul 1xRJ45 Cat.6 UTP - beznástrojový</t>
  </si>
  <si>
    <t>ESL-02-06</t>
  </si>
  <si>
    <t>Patch kabel UTP Cat.6, 1m</t>
  </si>
  <si>
    <t>ESL-03</t>
  </si>
  <si>
    <t>Kabely</t>
  </si>
  <si>
    <t>ESL-03-01</t>
  </si>
  <si>
    <t>Kabel UTP Cat.6 LSOH</t>
  </si>
  <si>
    <t>ESL-04</t>
  </si>
  <si>
    <t>Instalační materiál</t>
  </si>
  <si>
    <t>ESL-04-01</t>
  </si>
  <si>
    <t>Trubka ohebná 20 mm, 320 N</t>
  </si>
  <si>
    <t>ESL-04-02</t>
  </si>
  <si>
    <t>Sekání a drážkování</t>
  </si>
  <si>
    <t>ESL-04-03</t>
  </si>
  <si>
    <t>Svazkový držák Grip 15x</t>
  </si>
  <si>
    <t>ESL-04-04</t>
  </si>
  <si>
    <t>GZ Kabelový žlab M2 50/50</t>
  </si>
  <si>
    <t>ESL-04-05</t>
  </si>
  <si>
    <t>GZ Spojka žlabu SZM 1</t>
  </si>
  <si>
    <t>ESL-04-06</t>
  </si>
  <si>
    <t>GZ Nosník NZM 150</t>
  </si>
  <si>
    <t>ESL-04-07</t>
  </si>
  <si>
    <t>Závitová tyč Závitová tyč 8mm/1m</t>
  </si>
  <si>
    <t>ESL-04-08</t>
  </si>
  <si>
    <t>Kovová hmoždinka M8</t>
  </si>
  <si>
    <t>ESL-05</t>
  </si>
  <si>
    <t>Ostatní</t>
  </si>
  <si>
    <t>ESL-05-01</t>
  </si>
  <si>
    <t>Příprava kabelu pro uložení do 10 žil</t>
  </si>
  <si>
    <t>ESL-05-02</t>
  </si>
  <si>
    <t>Forma kabelová na kabelu do 5x2</t>
  </si>
  <si>
    <t>ESL-05-03</t>
  </si>
  <si>
    <t>Připojení kabelu na zářezový pásek do 5x2</t>
  </si>
  <si>
    <t>ESL-05-04</t>
  </si>
  <si>
    <t>Proměření metalické kabeláže (port)</t>
  </si>
  <si>
    <t>ESL-05-05</t>
  </si>
  <si>
    <t>Protokolární předání, seznámení s obsluhou, zaškolení</t>
  </si>
  <si>
    <t>ESL-05-06</t>
  </si>
  <si>
    <t>Výchozí revize, vypracování revizní zprávy</t>
  </si>
  <si>
    <t>ESL-05-07</t>
  </si>
  <si>
    <t>Protipožární utěsnění systémem Intumex nebo jiným</t>
  </si>
  <si>
    <t>ESL-05-09</t>
  </si>
  <si>
    <t>Přesun materiálu</t>
  </si>
  <si>
    <t>ESL-05-10</t>
  </si>
  <si>
    <t>ESL-06</t>
  </si>
  <si>
    <t>Signalizace WC imobilní-prvky</t>
  </si>
  <si>
    <t>ESL-06-01</t>
  </si>
  <si>
    <t>Sada pro nouzovou signalizaci, alpská bílá</t>
  </si>
  <si>
    <t>ESL-06-02</t>
  </si>
  <si>
    <t>Modul kontrolní s alarmem, alpská bílá</t>
  </si>
  <si>
    <t>ESL-07</t>
  </si>
  <si>
    <t>Signalizace WC imobilní-kabely</t>
  </si>
  <si>
    <t>ESL-07-01</t>
  </si>
  <si>
    <t>Kabel CYKY J 3x1,5</t>
  </si>
  <si>
    <t>ESL-07-02</t>
  </si>
  <si>
    <t>JY-ST-Y 3x2x0,8</t>
  </si>
  <si>
    <t>ESL-08</t>
  </si>
  <si>
    <t>Signalizace WC-instalační materiál</t>
  </si>
  <si>
    <t>ESL-08-01</t>
  </si>
  <si>
    <t>ESL-08-02</t>
  </si>
  <si>
    <t>Trubka ohebná 16 mm, 320 N</t>
  </si>
  <si>
    <t>ESL-08-03</t>
  </si>
  <si>
    <t>ESL-09</t>
  </si>
  <si>
    <t>Signalizace WC-Ostatní</t>
  </si>
  <si>
    <t>ESL-09-01</t>
  </si>
  <si>
    <t>Nastavení a oživení, zkušební provoz</t>
  </si>
  <si>
    <t>ESL-09-02</t>
  </si>
  <si>
    <t>Funkční zkoušky hlásičů</t>
  </si>
  <si>
    <t>ESL-09-03</t>
  </si>
  <si>
    <t>ESL-09-04</t>
  </si>
  <si>
    <t>ESL-09-05</t>
  </si>
  <si>
    <t>Dílenská dokumentace</t>
  </si>
  <si>
    <t>ESL-09-06</t>
  </si>
  <si>
    <t>ESL-09-07</t>
  </si>
  <si>
    <t>ESL-10</t>
  </si>
  <si>
    <t>Orientační hlasové majáky - OHM-Ústředna a linkové moduly</t>
  </si>
  <si>
    <t>ESL-10-01</t>
  </si>
  <si>
    <t>Orientační hlasový majáček OHM</t>
  </si>
  <si>
    <t>ESL-11</t>
  </si>
  <si>
    <t>Orientační hlasové majáky - OHM-kabely</t>
  </si>
  <si>
    <t>ESL-11-01</t>
  </si>
  <si>
    <t>ESL-12</t>
  </si>
  <si>
    <t>Orientační hlasové majáky - OHM-ostatní</t>
  </si>
  <si>
    <t>ESL-12-01</t>
  </si>
  <si>
    <t>Uvedení systému do provozu</t>
  </si>
  <si>
    <t>ESL-12-02</t>
  </si>
  <si>
    <t>ESL-12-03</t>
  </si>
  <si>
    <t>ESL-12-05</t>
  </si>
  <si>
    <t>ESL-12-06</t>
  </si>
  <si>
    <t>ESL-13</t>
  </si>
  <si>
    <t>Stávající telekomunikační rozvody-nové prvky</t>
  </si>
  <si>
    <t>ESL-13-01</t>
  </si>
  <si>
    <t>Analogové nástěnné hodiny oboustranné průměr 40cm včetně závěsu</t>
  </si>
  <si>
    <t>ESL-13-02</t>
  </si>
  <si>
    <t>Bílý vnitřní stropní reproduktor s výkonem 6 W</t>
  </si>
  <si>
    <t>Bílý vnitřní stropní reproduktor s výkonem 6 W, frekvenčním rozsahem 500 Hz–5 kHz a citlivostí 75 dB. Reproduktor má kovovou skříň, kovovou mřížku a plastovou svorkovnici. Pružinová montáž do podhledu</t>
  </si>
  <si>
    <t>ESL-13-03</t>
  </si>
  <si>
    <t>Montáž stávajících hodin</t>
  </si>
  <si>
    <t>ESL-13-04</t>
  </si>
  <si>
    <t>Montáž stávajících reproduktorů</t>
  </si>
  <si>
    <t>ESL-14</t>
  </si>
  <si>
    <t>Stávající telekomunikační rozvody-kabely</t>
  </si>
  <si>
    <t>ESL-14-01</t>
  </si>
  <si>
    <t>Kabel CYKY O 2x1,5</t>
  </si>
  <si>
    <t>ESL-15</t>
  </si>
  <si>
    <t>Stávající telekomunikační rozvody-instalační materiál</t>
  </si>
  <si>
    <t>ESL-14-02</t>
  </si>
  <si>
    <t>Trubka tuhá pr.25 UV stabilní včetně příchytek</t>
  </si>
  <si>
    <t>ESL-16</t>
  </si>
  <si>
    <t>Stávající telekomunikační rozvody-ostatní</t>
  </si>
  <si>
    <t>ESL-16-01</t>
  </si>
  <si>
    <t>Demontáž stávajících kabelových rozvodů a zařízení</t>
  </si>
  <si>
    <t>ESL-16-02</t>
  </si>
  <si>
    <t>ESL-16-03</t>
  </si>
  <si>
    <t>ESL-16-04</t>
  </si>
  <si>
    <t>ESL-16-06</t>
  </si>
  <si>
    <t>Doprava a přesun materiálu</t>
  </si>
  <si>
    <t>ESL-16-07</t>
  </si>
  <si>
    <t xml:space="preserve">  SO 01.7</t>
  </si>
  <si>
    <t>EPS</t>
  </si>
  <si>
    <t>SO 01.7</t>
  </si>
  <si>
    <t>Celková prohlídka elektrického rozvodu vč. měření do 1 milionu Kč</t>
  </si>
  <si>
    <t>Položka co do popisu a množství lze dokladovat a kontrolně vyčíslit z objektu SO 01.04.08 - EPS</t>
  </si>
  <si>
    <t>35711715R</t>
  </si>
  <si>
    <t>Ústředna EPS</t>
  </si>
  <si>
    <t>742231001R</t>
  </si>
  <si>
    <t>Napojení na PCO ( inženýring, materiál )</t>
  </si>
  <si>
    <t>Úpravy v bodě napojení vč. materiálu ( jistič 1/10A, vodiče,….. )</t>
  </si>
  <si>
    <t>Koordinace s investorem</t>
  </si>
  <si>
    <t>742984511R</t>
  </si>
  <si>
    <t>Úpravy v bodě napojení pro ochranné pospojení vč. materiálu ( svorka )</t>
  </si>
  <si>
    <t>10.033.023B</t>
  </si>
  <si>
    <t>Krabice  KO125</t>
  </si>
  <si>
    <t>340052887</t>
  </si>
  <si>
    <t>Lišta vkládací 25x25 mm</t>
  </si>
  <si>
    <t>trubka elektroinstalační ohebná EN 500 86-1141 2323/LPE-1 D22,9 mm</t>
  </si>
  <si>
    <t>krabice přístrojová instalační KP 68/2</t>
  </si>
  <si>
    <t>Montážní úchyty pro kabel s certifikaci na požadovanou požární odolnost</t>
  </si>
  <si>
    <t>718004521</t>
  </si>
  <si>
    <t>JE-H(St)H 2x2x0,8, PRAFlaGuard 2x2x0,8</t>
  </si>
  <si>
    <t>Montáž vodič Cu izolovaný sk.1 do 1 kV žíla 10 až 16 mm2 do stěny nebo na povrch</t>
  </si>
  <si>
    <t>Ukončení vodič izolovaný do 10 mm2 v rozváděči nebo na přístroji</t>
  </si>
  <si>
    <t>10.060.504</t>
  </si>
  <si>
    <t>Protipožární ucpávky</t>
  </si>
  <si>
    <t>345350051R</t>
  </si>
  <si>
    <t>Ochranný koš automatického hlásiče kouře</t>
  </si>
  <si>
    <t>345355411R</t>
  </si>
  <si>
    <t>Tlačítkový ovladač v krabici</t>
  </si>
  <si>
    <t>345355750</t>
  </si>
  <si>
    <t>Houkačka / siréna - adresovatelná - systémová vč. příslušenství</t>
  </si>
  <si>
    <t>345357850R</t>
  </si>
  <si>
    <t>Kouřové čidlo - hlásič automatický - adresovatelný - systémová vč. příslušenství</t>
  </si>
  <si>
    <t>Montáž kouřové čidlo</t>
  </si>
  <si>
    <t>747111125</t>
  </si>
  <si>
    <t>Montáž houkačky</t>
  </si>
  <si>
    <t>747111184</t>
  </si>
  <si>
    <t>Montáž tlačítkového ovladače</t>
  </si>
  <si>
    <t>747111189</t>
  </si>
  <si>
    <t>74711202R</t>
  </si>
  <si>
    <t>071103000</t>
  </si>
  <si>
    <t>092100008</t>
  </si>
  <si>
    <t>Stavební přípomoce vč. materiálu</t>
  </si>
  <si>
    <t>092100200D</t>
  </si>
  <si>
    <t>Likvidace odpadů</t>
  </si>
  <si>
    <t>092100212</t>
  </si>
  <si>
    <t>SW, paramaterizace a nastavení</t>
  </si>
  <si>
    <t>092103001</t>
  </si>
  <si>
    <t xml:space="preserve">  SO 01.8</t>
  </si>
  <si>
    <t>EZS</t>
  </si>
  <si>
    <t>SO 01.8</t>
  </si>
  <si>
    <t>EZS-1</t>
  </si>
  <si>
    <t>EZS-1.01</t>
  </si>
  <si>
    <t>Modulární patch panel KELine neosazený pro 24 x keystone modul UTP/STP černý 1U</t>
  </si>
  <si>
    <t>Položka co do popisu a množství lze dokladovat a kontrolně vyčíslit z objektu SO 01.04.12 - EZS</t>
  </si>
  <si>
    <t>EZS-1.02</t>
  </si>
  <si>
    <t>Keystone modul KELine Giga 1xRJ45 Cat.5E STP - beznástrojový</t>
  </si>
  <si>
    <t>EZS-1.03</t>
  </si>
  <si>
    <t>19" rozvodný panel 8x230V-3m s vaničkou 1,5U RAL9005, dětská a přepěťová ochrana</t>
  </si>
  <si>
    <t>EZS-1.04</t>
  </si>
  <si>
    <t>EZS-1.05</t>
  </si>
  <si>
    <t>EZS-1.07</t>
  </si>
  <si>
    <t>Hard disk HDD 6000 GB SATA</t>
  </si>
  <si>
    <t>EZS-1.08</t>
  </si>
  <si>
    <t>Switch - 24 portů 10/100/1000 Mb/s s podporou PoE+ doplněných 4 gigabitovými porty SFP. Jeho přepínací kapacita dosahuje hodnoty až 56 Gbps.</t>
  </si>
  <si>
    <t>EZS-1.09</t>
  </si>
  <si>
    <t>EZS-1.10</t>
  </si>
  <si>
    <t>EZS-1.11</t>
  </si>
  <si>
    <t>NVR4216-I</t>
  </si>
  <si>
    <t>Videorekordér IP síťový 16kanálový</t>
  </si>
  <si>
    <t>Videorekordér IP síťový 16kanálový, OS Linux, Quad-core procesor, podporované formáty Smart H.265+ / H.265 / Smart H.264+ / H.264 / MJPEG, záznam max. do 200 Mbps, v případe využití AI max. 80 Mbps, maximální rozlišení 12 Mpx na kameru, rozpoznávání obličeje, podpora FR (rozpoznaní obličeje) na 2 kanálech z klasického video streamu nebo až na 8 kanálech s kamerou na face detection (rozpoznávaní z fotografie), 10x databáze obsahující spolu až 20000 tváří, rozpoznávání 12 tváří za sekundu, podpora AI rozpoznávaní osob / vozidel v případě perimeter protection, max. 4 kanály a 10 IVS pravidel na kanál, alarm I/O 4/2, audio 1/1, 2x SATA III 3,5" HDD max. 8 TB (bez HDD), 1x HDMI (4K) + 1x VGA výstup, podpora ONVIF, CGI, SDK, podpora IP PTZ Dahua a ITC kamer, 1x RJ-45 port (10/100/1000 Mbps), 2x USB (1x USB 3.0), napájení 12 V DC 4 A, rozměry 1U, 375 × 276 × 56 mm, hmotnost 1,55 kg (bez HDD)</t>
  </si>
  <si>
    <t>EZS-2</t>
  </si>
  <si>
    <t>Kamery</t>
  </si>
  <si>
    <t>EZS-2-07</t>
  </si>
  <si>
    <t>Patch kabel UTP Cat.5e, 1m</t>
  </si>
  <si>
    <t>IPC-HDBW5541E-Z</t>
  </si>
  <si>
    <t>5 Mpx Dome Starlight IP kamera, exteriérová</t>
  </si>
  <si>
    <t>5 Mpx Dome Starlight IP kamera, exteriérová, Day/Night s mechanickým IR filtrem, Smart IR LED s dosvitem 40 m, 1/2.7" 5 Megapixel progressive scan CMOS, rozlišení 2592 x 1944 px @ 20 fps, citlivost 0,015 lx / F1.5, motor zoom objektiv 2,7–13,5 mm / F1.5, úhel záběru 100°–28°, BLC, HLC, AWB, AGC, WDR, ROI, 3DNR, defog, inteligentní funkce, zachycení obličeje, komprese H.265+ / H.265 / H.264+ / H.264 / H.264H / H.264B / MJPEG, ONVIF kompatibilní, alarm I/O 1/1, audio I / O 1/1, slot na MicroSD kartu max. 256 GB, napájení 12 V DC, 24 V AC, 1033 mA, ePoE, pracovní teplota od -30 °C do +60 °C, IP 67, IK 10, rozměry o 159,0 × 117,9 mm, hmotnost 0,95 kg</t>
  </si>
  <si>
    <t>IPC-HFW5541E-ZE</t>
  </si>
  <si>
    <t>5 Mpx kompaktní Starlight IP kamera, exteriérová</t>
  </si>
  <si>
    <t>5 Mpx kompaktní Starlight IP kamera, exteriérová, Day/Night s mechanickým IR filtrem, Smart IR LED s dosvitem 50 m, 1/2.7" 5 Megapixel progressive scan CMOS, rozlišení 2592 x 1944 px @ 20 fps, citlivost 0,015 lx / F1.5, motor zoom objektiv 2,7–13,5 mm / F1.5, úhel záběru 100°–28°, BLC, HLC, AWB, AGC, WDR, ROI, 3DNR, defog, inteligentní funkce, zachycení obličeje, komprese H.265+ / H.265 / H.264+ / H.264 / H.264H / H.264B / MJPEG, ONVIF kompatibilní, alarm I/O 2/1, audio I/O 1/1, slot na MicroSD kartu max. 256 GB, napájení 12 V DC, 908 mA, ePoE, pracovní teplota od -30 °C do +60 °C, IP 67, IK 10, rozměry 273,2 × 95,0 x 95,0 mm, hmotnost 1,11 kg</t>
  </si>
  <si>
    <t>LM27-F211</t>
  </si>
  <si>
    <t>27" Full HD CCTV LED LCD monitor, uzpůsobený pro použití 24 hod. / 7 dní v týdnu</t>
  </si>
  <si>
    <t>27" Full HD CCTV LED LCD monitor, uzpůsobený pro použití 24 hod. / 7 dní v týdnu, max. rozlišení 1920 × 1080 px, poměr stran 16:9, pozorovací úhel 178°/178°, 1x VGA vstup, 1x audio vstup, 1x HDMI vstup, kontrast 1000:1, jas 300 cd/m2, napájení 100–240 V AC, zabudované reproduktory, stojan na stůl, VESA 100 x 100, pracovní teplota od 0 °C do +40 °C, rozměry 621 × 367 × 49 mm, hmotnost 5,4 kg</t>
  </si>
  <si>
    <t>PC Klient Tower</t>
  </si>
  <si>
    <t>PC určený ke sledování/vzdálené monitorování</t>
  </si>
  <si>
    <t>PC určený ke sledování/vzdálené monitorování od společnosti HP, je určen ke sledování do 64 kamer, možnost připojení 2 monitorů, i7 core, 8GB RAM DDR4, možnost rozšíření, systémový HDD SATA 7.2K rpm LFF, non hot plug HDD, samostatná grafická karta s VGA, HDMI a DVI výstupem (max. 2 výstupy), DVDRW, HP Ethernet 1Gb, zdroj 310w, Micro ATX Tower, audio výstup, Microsoft Windows 10 PRO</t>
  </si>
  <si>
    <t>PFA121</t>
  </si>
  <si>
    <t>Propojovací box</t>
  </si>
  <si>
    <t>PFB201C</t>
  </si>
  <si>
    <t>držák kamer do podhledu</t>
  </si>
  <si>
    <t>EZS-3</t>
  </si>
  <si>
    <t>EZS-3-01</t>
  </si>
  <si>
    <t>Kabel FTP Cat.5e LSOH</t>
  </si>
  <si>
    <t>EZS-4</t>
  </si>
  <si>
    <t>EZS-4-01</t>
  </si>
  <si>
    <t>EZS-4-02</t>
  </si>
  <si>
    <t>Trubka ohebná 16 mm, 320 N včetně drážkování</t>
  </si>
  <si>
    <t>EZS-5</t>
  </si>
  <si>
    <t>EZS-5-01</t>
  </si>
  <si>
    <t>EZS-5-02</t>
  </si>
  <si>
    <t>EZS-5-03</t>
  </si>
  <si>
    <t>EZS-5-04</t>
  </si>
  <si>
    <t>EZS-5-05</t>
  </si>
  <si>
    <t>Oživení a nastavení systému</t>
  </si>
  <si>
    <t>EZS-5-06</t>
  </si>
  <si>
    <t>Nastavení pohledu kamery dle požadavku zákazníka</t>
  </si>
  <si>
    <t>EZS-5-07</t>
  </si>
  <si>
    <t>EZS-5-08</t>
  </si>
  <si>
    <t>EZS-5-09</t>
  </si>
  <si>
    <t>EZS-5-10</t>
  </si>
  <si>
    <t>EZS-5-11</t>
  </si>
  <si>
    <t>EZS-5-12</t>
  </si>
  <si>
    <t>EZS-6</t>
  </si>
  <si>
    <t>Ústředna a linkové moduly</t>
  </si>
  <si>
    <t>75PS13V8 K40/5A</t>
  </si>
  <si>
    <t>Spínaný zdroj v kovovém krytu 13,8 Vss / 5A s reléovými výstupy a odpojovačem</t>
  </si>
  <si>
    <t>ATS1170</t>
  </si>
  <si>
    <t>Modul pro připojení Wiegand čteček</t>
  </si>
  <si>
    <t>ATS1201E</t>
  </si>
  <si>
    <t>Modul 8 - 32 vstupů, 8 - 32 výstupů, výstup pro sirénu, zdroj 3A, kovová skříň</t>
  </si>
  <si>
    <t>ATS1202</t>
  </si>
  <si>
    <t>Rozšíření 8 vstupů</t>
  </si>
  <si>
    <t>ATS1251</t>
  </si>
  <si>
    <t>4 dveřová jednotka, 2xRS485, 8 smyček, 12V, velká skříň</t>
  </si>
  <si>
    <t>ATS1643</t>
  </si>
  <si>
    <t>Skříň na desky plošných spojů s tamper kontaktem.</t>
  </si>
  <si>
    <t>ATS4500A-IP-LM</t>
  </si>
  <si>
    <t>Ústředna EZS, 8 vstupů a IP rozhraní na DPS, 64 oblasti, max. 512 vstupů</t>
  </si>
  <si>
    <t>Ústředna EZS, 8 vstupů a IP rozhraní na DPS, 64 oblasti, max. 512 vstupů. Integrovaný přístupový systém (až 32 klávesnic/ čteček až 30 expanderů. Lze připojit bezdrátové detektory. Velká kovová skříň. Bez telefonního komunikátoru na DPS.</t>
  </si>
  <si>
    <t>ATS608</t>
  </si>
  <si>
    <t>Expander 8 vstupů vnitřní</t>
  </si>
  <si>
    <t>ATS7320</t>
  </si>
  <si>
    <t>GSM komunikátor</t>
  </si>
  <si>
    <t>GSM komunikátor, připojuje se na MI port, obsahuje řídící elektroniku včetně GSM části (bez SIM karty). Umožňuje posílání zpráv formátem Contact ID a SIA, s hlasovým modulem i hlasových zpráv. Navíc umožňuje dálkové programování přes mobilní síť rychlostí 4 800 b/s.</t>
  </si>
  <si>
    <t>ATS7700</t>
  </si>
  <si>
    <t>PSTN telefonní komunikátor pro ústřednu</t>
  </si>
  <si>
    <t>EZS-6-05</t>
  </si>
  <si>
    <t>Akumulátor 12V/18Ah</t>
  </si>
  <si>
    <t>EZS-6-10</t>
  </si>
  <si>
    <t>EZS-6-14</t>
  </si>
  <si>
    <t>akumulátor 12V/40 Ah</t>
  </si>
  <si>
    <t>EZS-7</t>
  </si>
  <si>
    <t>Detektory,klávesnice a čtečky</t>
  </si>
  <si>
    <t>5815NT-ART</t>
  </si>
  <si>
    <t>Akustický detektor rozbití skla ShatterPro III (dosah 7,6 m)</t>
  </si>
  <si>
    <t>AS270</t>
  </si>
  <si>
    <t>Vnitřní siréna, tamper kontakt, VdS-C, 100dB,  12V/120mA</t>
  </si>
  <si>
    <t>ATS1110A</t>
  </si>
  <si>
    <t>LCD klávesnice 16 oblastí 2x16 znaků</t>
  </si>
  <si>
    <t>DC106</t>
  </si>
  <si>
    <t>Magnetický kontakt zapuštěný, pracovní mezera 12mm, 4 vodiče, 2m kabel</t>
  </si>
  <si>
    <t>DC108</t>
  </si>
  <si>
    <t>Magnetický kontakt, montáž na brány, pracovní mezera 75mm, 4 vodiče, 2m pancéřovaný kabel, kovový</t>
  </si>
  <si>
    <t>ES070W</t>
  </si>
  <si>
    <t>Propojovací krabice 8 svorková, jazýčkový kontakt (106 x 92 x 24 mm)</t>
  </si>
  <si>
    <t>EV1116</t>
  </si>
  <si>
    <t>PIR detektor, 16 m, 11 záclon, 5D zpracování signálu</t>
  </si>
  <si>
    <t>PIR detektor, 16 m, 11 záclon, 5D zpracování signálu, zrcadlová optika "3 Brid" s klouzavým ohniskem, individuální maskování jednotlivých záclon, kontakt NC</t>
  </si>
  <si>
    <t>EV1116AM</t>
  </si>
  <si>
    <t>PIR detektor, 16 m, antimasking, zadní tamper, 11 záclon, 5D zpracování signálu</t>
  </si>
  <si>
    <t>PIR detektor, 16 m, antimasking, zadní tamper, 11 záclon, 5D zpracování signálu, zrcadlová optika "3 Brid" s klouzavým ohniskem, individuální maskování jednotlivých záclon, kontakt NC</t>
  </si>
  <si>
    <t>EV669</t>
  </si>
  <si>
    <t>PIR detektor stropní programovatelný, pokrytí 360°, poloměr 10 m</t>
  </si>
  <si>
    <t>PIR detektor stropní programovatelný, pokrytí 360°, poloměr 10 m, zrcadlová optika s klouzavým ohniskem (18 záclon, 2 pyročipy), 4D zpracování signálu, elektronické nastavení tvaru pokrytí, kontakt NC</t>
  </si>
  <si>
    <t>HB304</t>
  </si>
  <si>
    <t>Tísňové tlačítko s pamětí a indikací LED</t>
  </si>
  <si>
    <t>iCLASS SE R40</t>
  </si>
  <si>
    <t>Bezkontakt.čtečka (podpora SIO) iCLASS/Mifare/DESFire, široká</t>
  </si>
  <si>
    <t>VM600P</t>
  </si>
  <si>
    <t>Montážní deska pro přišroubování VV600/602Plus</t>
  </si>
  <si>
    <t>VV600-Plus</t>
  </si>
  <si>
    <t>Trezorový detektor, 3 kanálové vyhodnocení pro vyšší spolehlivost, nastavení citlivosti v 5 krocích po cca 6 dB, tamper</t>
  </si>
  <si>
    <t>EZS-8</t>
  </si>
  <si>
    <t>EZS-8-03</t>
  </si>
  <si>
    <t>SYKFY 2x2x0,5</t>
  </si>
  <si>
    <t>EZS-8-04</t>
  </si>
  <si>
    <t>J-Y(st)Y 2x2x0.8</t>
  </si>
  <si>
    <t>FI-HX04/02</t>
  </si>
  <si>
    <t>stíněný kabel se zesílenými napájecími žilami 4x0,5+2x0,8</t>
  </si>
  <si>
    <t>SUPERBUS AB01</t>
  </si>
  <si>
    <t>stíněný kabel 2x1mm + 2x2x0,5mm, zesílené napájecí žíly</t>
  </si>
  <si>
    <t>EZS-9</t>
  </si>
  <si>
    <t>EZS-9-01</t>
  </si>
  <si>
    <t>EZS-9-02</t>
  </si>
  <si>
    <t>EZS-9-03</t>
  </si>
  <si>
    <t>EZS-9-04</t>
  </si>
  <si>
    <t>EZS-9-05</t>
  </si>
  <si>
    <t>EZS-9-06</t>
  </si>
  <si>
    <t>EZS-9-07</t>
  </si>
  <si>
    <t>EZS-O</t>
  </si>
  <si>
    <t>EZS-O-01</t>
  </si>
  <si>
    <t>Sestavení programu pro ústřednu</t>
  </si>
  <si>
    <t>EZS-O-02</t>
  </si>
  <si>
    <t>EZS-O-03</t>
  </si>
  <si>
    <t>EZS-O-04</t>
  </si>
  <si>
    <t>EZS-O-05</t>
  </si>
  <si>
    <t>EZS-O-06</t>
  </si>
  <si>
    <t>EZS-O-08</t>
  </si>
  <si>
    <t xml:space="preserve">  ZP-SO 01.1</t>
  </si>
  <si>
    <t>Stavba (způsobilé náklady)</t>
  </si>
  <si>
    <t>ZP-SO 01.1</t>
  </si>
  <si>
    <t>výkres 091 1PP:0,28*(35,16+34,15+18,55+35,02+33,19+14,54+15,53+16,09+16,94+17,5+1,66+10,74+1,95+4,73+6,27+8,15+6,11+8,83+5,35+3,37+26,46+29)</t>
  </si>
  <si>
    <t>97,8012*5</t>
  </si>
  <si>
    <t>97,8012*10</t>
  </si>
  <si>
    <t>631312711R00</t>
  </si>
  <si>
    <t>Mazanina betonová tl. 5 - 8 cm C 25/30</t>
  </si>
  <si>
    <t>výkres 101 (1PP):0,08*361,8  výkres 104 (3NP):0,07*(410,81-17,77)</t>
  </si>
  <si>
    <t>631313711R00</t>
  </si>
  <si>
    <t>Mazanina betonová tl. 8 - 12 cm C 25/30</t>
  </si>
  <si>
    <t>výkres 101 (1PP):0,1*361,8</t>
  </si>
  <si>
    <t>631319151R00</t>
  </si>
  <si>
    <t>Příplatek za přehlaz. mazanin pod povlaky tl. 8 cm</t>
  </si>
  <si>
    <t>631319153R00</t>
  </si>
  <si>
    <t>Příplatek za přehlaz. mazanin pod povlaky tl. 12cm</t>
  </si>
  <si>
    <t>631319171R00</t>
  </si>
  <si>
    <t>Příplatek za stržení povrchu mazaniny tl. 8 cm</t>
  </si>
  <si>
    <t>631319173R00</t>
  </si>
  <si>
    <t>Příplatek za stržení povrchu mazaniny tl. 12 cm</t>
  </si>
  <si>
    <t>631361921RT5</t>
  </si>
  <si>
    <t>Výztuž mazanin svařovanou sítí, průměr drátu  6,0, oka 150/150 mm KH20</t>
  </si>
  <si>
    <t>výkres 101 (1PP):3,1*361,8*1,3/1000</t>
  </si>
  <si>
    <t>výkres 101 (1PP):3,1*361,8*1,3/1000  výkres 104 (3NP):3,1*(410,81-17,77)*1,3/1000</t>
  </si>
  <si>
    <t>631571003R00</t>
  </si>
  <si>
    <t>Násyp ze štěrkopísku 0 - 32,  zpevňující</t>
  </si>
  <si>
    <t>11163111R</t>
  </si>
  <si>
    <t>Lak asfaltový izolační</t>
  </si>
  <si>
    <t>361,8*0,4+86,7015*0,6</t>
  </si>
  <si>
    <t>62836110R</t>
  </si>
  <si>
    <t>Pás asfaltovaný těžký Al S 40 1x7,5 m</t>
  </si>
  <si>
    <t>1,15*(361,8+86,7015)</t>
  </si>
  <si>
    <t>711111001RT1</t>
  </si>
  <si>
    <t>Izolace proti vlhkosti vodor. nátěr za studena, 1x nátěr - asfaltový lak ve specifikaci</t>
  </si>
  <si>
    <t>výkres 101 (1PP):361,8</t>
  </si>
  <si>
    <t>711112002RT1</t>
  </si>
  <si>
    <t>Izolace proti vlhkosti svislá asf. lak, za studena, 1x nátěr - asfaltový lak ve specifikaci</t>
  </si>
  <si>
    <t>0,3*(93,7-1,8-3,935-1,11-1,12*3-0,9+17,94-0,9+22,9+11,21+17,48+18,11-0,8*3+93,89-1,12*3-1,11-3,935-2,465+0,65*12+10,9+22,15-1,8)</t>
  </si>
  <si>
    <t>711141559RT1</t>
  </si>
  <si>
    <t>Izolace proti vlhk. vodorovná pásy přitavením, 1 vrstva - materiál ve specifikaci</t>
  </si>
  <si>
    <t>711142559RT1</t>
  </si>
  <si>
    <t>Izolace proti vlhkosti svislá pásy přitavením, 1 vrstva - materiál ve specifikaci</t>
  </si>
  <si>
    <t>713</t>
  </si>
  <si>
    <t>Izolace tepelné</t>
  </si>
  <si>
    <t>28376469R</t>
  </si>
  <si>
    <t>Deska izolační PUR 023 2500x1250x 80 mm</t>
  </si>
  <si>
    <t>výkres 101 (1PP):1,05*361,8</t>
  </si>
  <si>
    <t>63151410R</t>
  </si>
  <si>
    <t>Deska z minerální plsti tl. 140 mm</t>
  </si>
  <si>
    <t>459,82155*1,05</t>
  </si>
  <si>
    <t>63151412R</t>
  </si>
  <si>
    <t>Deska z minerální plsti tl. 160 mm</t>
  </si>
  <si>
    <t>63151437R</t>
  </si>
  <si>
    <t>Deska z minerální plsti tl. 50 mm</t>
  </si>
  <si>
    <t>výkres 104 (3NP):1,05*(410,81-17,77)</t>
  </si>
  <si>
    <t>713111130RT2</t>
  </si>
  <si>
    <t>Izolace tepelné stropů, vložená mezi krokve, 2 vrstvy - materiál ve specifikaci</t>
  </si>
  <si>
    <t>713111211RK5</t>
  </si>
  <si>
    <t>Montáž parozábrany krovů spodem s přelepením spojů, N 140 standard</t>
  </si>
  <si>
    <t>713121111RT1</t>
  </si>
  <si>
    <t>Izolace tepelná podlah na sucho, jednovrstvá, materiál ve specifikaci</t>
  </si>
  <si>
    <t>713191100RT9</t>
  </si>
  <si>
    <t>Položení separační fólie, včetně dodávky PE fólie</t>
  </si>
  <si>
    <t>výkres 101 (1PP):361,8  výkres 104 (3NP):2*(410,81-17,77)</t>
  </si>
  <si>
    <t>998713102R00</t>
  </si>
  <si>
    <t>Přesun hmot pro izolace tepelné, výšky do 12 m</t>
  </si>
  <si>
    <t>764410250R00</t>
  </si>
  <si>
    <t>Oplechování parapetů včetně rohů Pz, rš 330 mm</t>
  </si>
  <si>
    <t>K.1-K.25:56,825</t>
  </si>
  <si>
    <t>764410260RX0</t>
  </si>
  <si>
    <t>Oplechování parapetů včetně rohů Pz, rš 410 mm</t>
  </si>
  <si>
    <t>K.5-K.7:4*0,95+2,4+2,4</t>
  </si>
  <si>
    <t>766601229RT3</t>
  </si>
  <si>
    <t>Těsnění oken.spáry,parapet,PT folie+PP folie+páska, PT folie š.100 mm; PP folie š.100 mm+páska tl.6 mm</t>
  </si>
  <si>
    <t>766624041R00</t>
  </si>
  <si>
    <t>Montáž střešních oken rozměr 55/78 cm</t>
  </si>
  <si>
    <t>766624042R00</t>
  </si>
  <si>
    <t>Montáž střešních oken rozměr 78/98 - 118 cm</t>
  </si>
  <si>
    <t>766624052R00</t>
  </si>
  <si>
    <t>Montáž střešního výlezu</t>
  </si>
  <si>
    <t>766694113R00</t>
  </si>
  <si>
    <t>Montáž parapetních desek š.do 30 cm,dl.do 260 cm</t>
  </si>
  <si>
    <t>766694123R00</t>
  </si>
  <si>
    <t>Montáž parapetních desek š.nad 30 cm,dl.do 260 cm</t>
  </si>
  <si>
    <t>766711001R00</t>
  </si>
  <si>
    <t>Montáž oken a balkonových dveří s vypěněním</t>
  </si>
  <si>
    <t>tabulka oken:346,51</t>
  </si>
  <si>
    <t>766711021R00</t>
  </si>
  <si>
    <t>Montáž vstupních dveří s vypěněním</t>
  </si>
  <si>
    <t>T1.1</t>
  </si>
  <si>
    <t>Okno dřevěné dvojité 650/1500mm, deštěné</t>
  </si>
  <si>
    <t>Okno dřevěné dvojité 650/1500mm, deštěné, š. deštění=130 mm, jednokřídlé, otevíravé, levé, zasklení vnitřní křídla-izolační dvojsklo 4-16-4, čiré, vnější křídla-jednosklo  typ 33.2 čiré, Uw&lt;0,85 W/m2K, Rw=40dB, kování: kovové závěsy s 3D regulací-modrý pozink, vrchní kování typ elegant, vnější křídla opatřeny záskočkou a větrací pojistkou např. TKZ 2 S2 LAK, vnitřní žaluzie na vnějším křídle, vnější barva rámu: červená (RAL 3016), vnitřní barva rámu: slonová kost (RAL 1015), barva křídla: slonová kost (RAL 1015), barva kování: chrom matný, barva žaluzií: stříbrná</t>
  </si>
  <si>
    <t>T1.10</t>
  </si>
  <si>
    <t>Okno dřevěné dvojité 1300/1650mm, deštěné</t>
  </si>
  <si>
    <t>Okno dřevěné dvojité 1300/1650mm, deštěné, š. deštění=130 mm, dvoukřídlé, otevíravé, zasklení vnitřní křídla-izolační dvojsklo 4-16-4, čiré, vnější křídla-jednosklo 4mm čiré, Uw&lt;0,85 W/m2K, Rw=40dB, kování: kovové závěsy s 3D regulací-modrý pozink, vrchní kování typ elegant, vnější křídla opatřeny záskočkou a větrací pojistkou např. TKZ 2 S2 LAK, vnitřní žaluzie na vnějším křídle, vnější barva rámu: červená (RAL 3016), vnitřní barva rámu: slonová kost (RAL 1015), barva křídla: slonová kost (RAL 1015), barva kování: chrom matný, barva žaluzií: stříbrná  
~</t>
  </si>
  <si>
    <t>T1.12</t>
  </si>
  <si>
    <t>Okno dřevěné dvojité 1450/2600mm, deštěné</t>
  </si>
  <si>
    <t>Okno dřevěné dvojité 1450/2600mm, deštěné, š. deštění=130 mm, spodní část okna (2/3) otevíravá s dřevěnou horizontální dělící příčkou, horní část okna (1/3)-sklopný nadsvětlík s vertikální dělící příčkou, zasklení vnitřní křídla-izolační dvojsklo 4-16-4, čiré, vnější křídla-jednosklo  typ 33.2 čiré, Uw&lt;0,85 W/m2K, Rw=40dB, kování: kovové závěsy s 3D regulací-modrý pozink, vrchní kování typ elegant, nadsvětlík opatřen nadsvětlíkovou spojkou a pákovým ovladačem, vnější křídla opatřena záskočkou, vnitřní žaluzie na vnějším křídle, vnější barva rámu: červená (RAL 3016), vnitřní barva rámu: slonová kost (RAL 1015), barva křídla: slonová kost (RAL 1015), barva kování: chrom matný, barva žaluzií: stříbrná</t>
  </si>
  <si>
    <t>T1.13</t>
  </si>
  <si>
    <t>Okno dřevěné dvojité 1250/2500mm, deštěné</t>
  </si>
  <si>
    <t>Okno dřevěné dvojité 1250/2500mm, deštěné, š. deštění=130 mm, spodní část okna (2/3) otevíravá s dřevěnou horizontální dělící příčkou, horní část okna (1/3)-sklopný nadsvětlík s vertikální dělící příčkou, zasklení vnitřní křídla-izolační dvojsklo 4-16-4, čiré, vnější křídla-jednosklo  typ 33.2 čiré, Uw&lt;0,85 W/m2K, Rw=40dB, kování: kovové závěsy s 3D regulací-modrý pozink, vrchní kování typ elegant, nadsvětlík opatřen nadsvětlíkovou spojkou a pákovým ovladačem, vnější křídla opatřena záskočkou, vnitřní žaluzie na vnějším křídle, vnější barva rámu: červená (RAL 3016), vnitřní barva rámu: slonová kost (RAL 1015), barva křídla: slonová kost (RAL 1015), barva kování: chrom matný, barva žaluzií: stříbrná  
~</t>
  </si>
  <si>
    <t>T1.14</t>
  </si>
  <si>
    <t>Okno dřevěné dvojité 1300/2550mm, deštěné</t>
  </si>
  <si>
    <t>Okno dřevěné dvojité 1300/2550mm, deštěné, š. deštění=130 mm, spodní část okna (2/3) otevíravá s dřevěnou horizontální dělící příčkou, horní část okna (1/3)-sklopný nadsvětlík s vertikální dělící příčkou, zasklení vnitřní křídla-izolační dvojsklo 4-16-4, čiré, vnější křídla-jednosklo  typ 33.2 čiré, Uw&lt;0,85 W/m2K, Rw=40dB, kování: kovové závěsy s 3D regulací-modrý pozink, vrchní kování typ elegant, nadsvětlík opatřen nadsvětlíkovou spojkou a pákovým ovladačem, vnější křídla opatřena záskočkou, vnější barva rámu: červená (RAL 3016), vnitřní barva rámu: slonová kost (RAL 1015), barva křídla: slonová kost (RAL 1015), barva kování: chrom matný</t>
  </si>
  <si>
    <t>T1.15</t>
  </si>
  <si>
    <t>Okno dřevěné dvojité 1350/2500mm, deštěné</t>
  </si>
  <si>
    <t>Okno dřevěné dvojité 1350/2500mm, deštěné, š. deštění=130 mm, spodní část okna (2/3) otevíravá s dřevěnou horizontální dělící příčkou, horní část okna (1/3)-sklopný nadsvětlík s vertikální dělící příčkou, zasklení vnitřní křídla-izolační dvojsklo 4-16-4, čiré, vnější křídla-jednosklo  typ 33.2 čiré, Uw&lt;0,85 W/m2K, Rw=40dB, kování: kovové závěsy s 3D regulací-modrý pozink, vrchní kování typ elegant, nadsvětlík opatřen nadsvětlíkovou spojkou a pákovým ovladačem, vnější křídla opatřena záskočkou, vnitřní žaluzie na vnějším křídle, vnější barva rámu: červená (RAL 3016), vnitřní barva rámu: slonová kost (RAL 1015), barva křídla: slonová kost (RAL 1015), barva kování: chrom matný, barva žaluzií: stříbrná</t>
  </si>
  <si>
    <t>T1.16</t>
  </si>
  <si>
    <t>Okno dřevěné dvojité 1375/2550mm, deštěné</t>
  </si>
  <si>
    <t>Okno dřevěné dvojité 1375/2550mm, deštěné, š. deštění=130 mm, spodní část okna (2/3) otevíravá s dřevěnou horizontální dělící příčkou, horní část okna (1/3)-sklopný nadsvětlík s vertikální dělící příčkou, zasklení vnitřní křídla-izolační dvojsklo 4-16-4, čiré, vnější křídla-jednosklo  typ 33.2 čiré, Uw&lt;0,85 W/m2K, Rw=40dB, kování: kovové závěsy s 3D regulací-modrý pozink, vrchní kování typ elegant, nadsvětlík opatřen nadsvětlíkovou spojkou a pákovým ovladačem, vnější křídla opatřena záskočkou, vnitřní žaluzie na vnějším křídle, vnější barva rámu: červená (RAL 3016), vnitřní barva rámu: slonová kost (RAL 1015), barva křídla: slonová kost (RAL 1015), barva kování: chrom matný, barva žaluzií: stříbrná</t>
  </si>
  <si>
    <t>T1.17</t>
  </si>
  <si>
    <t>A</t>
  </si>
  <si>
    <t>B</t>
  </si>
  <si>
    <t>Okno dřevěné dvojité 1200/1900mm, deštěné</t>
  </si>
  <si>
    <t>Okno dřevěné dvojité 1200/1900mm, deštěné, š. deštění=130 mm, spodní část okna (2/3) otevíravá s dřevěnou horizontální dělící příčkou, horní část okna (1/3)-sklopný nadsvětlík s vertikální dělící příčkou, zasklení vnitřní křídla-izolační dvojsklo 4-16-4, čiré, vnější křídla-jednosklo  typ 33.2 čiré, Uw&lt;0,85 W/m2K, Rw=40dB, kování: kovové závěsy s 3D regulací-modrý pozink, vrchní kování typ elegant, nadsvětlík opatřen nadsvětlíkovou spojkou a pákovým ovladačem, vnější křídla opatřena záskočkou, vnitřní žaluzie na vnějším křídle, vnější barva rámu: červená (RAL 3016), vnitřní barva rámu: slonová kost (RAL 1015), barva křídla: slonová kost (RAL 1015), barva kování: chrom matný, barva žaluzií: stříbrná</t>
  </si>
  <si>
    <t>T1.19</t>
  </si>
  <si>
    <t>Okno dřevěné střešní 780/1180mm</t>
  </si>
  <si>
    <t>Okno dřevěné střešní 780/1180mm, zasklení: izolační dvojsklo, Uw=1,2 W/m2K, dodávka vč. montážního příslušenství, žaluzií, ovládání a oplechování, vnější barva rámu: červená (RAL 3016), vnitřní barva rámu: slonová kost (RAL 1015), barva křídla: slonová kost (RAL 1015), barva kování: chrom matný, barva žaluzií: stříbrná</t>
  </si>
  <si>
    <t>T1.2</t>
  </si>
  <si>
    <t>Okno dřevěné dvojité 600/1000mm</t>
  </si>
  <si>
    <t>Okno dřevěné dvojité 600/1000mm, deštěné, š. deštění=130 mm, jednokřídlé, otevíravé, levé, zasklení vnitřní křídla-izolační dvojsklo 4-16-4, čiré, vnější křídla-jednosklo  typ 33.2 s neprůhlednou úpravou, Uw&lt;0,85 W/m2K, Rw=40dB, kování: kovové závěsy s 3D regulací-modrý pozink, vrchní kování typ elegant, vnější křídla opatřeny záskočkou a větrací pojistkou např. TKZ 2 S2 LAK, vnější barva rámu: červená (RAL 3016), vnitřní barva rámu: slonová kost (RAL 1015), barva křídla: slonová kost (RAL 1015)</t>
  </si>
  <si>
    <t>T1.20</t>
  </si>
  <si>
    <t>Okno dřevěné střešní 550/780mm</t>
  </si>
  <si>
    <t>Okno dřevěné střešní 550/780mm, zasklení: izolační dvojsklo, Uw=1,2 W/m2K, dodávka vč. montážního příslušenství, žaluzií, ovládání a oplechování, vnější barva rámu: červená (RAL 3016), vnitřní barva rámu: slonová kost (RAL 1015), barva křídla: slonová kost (RAL 1015), barva kování: chrom matný, barva žaluzií: stříbrná</t>
  </si>
  <si>
    <t>T1.21</t>
  </si>
  <si>
    <t>Střešní výlez 800/600mm, zateplený barva dle střešního pláště, možnost zamčení, aretace otevřeného křídla</t>
  </si>
  <si>
    <t>T1.3</t>
  </si>
  <si>
    <t>Okno dřevěné požární 500/750mm, jednokřídlé</t>
  </si>
  <si>
    <t>Okno dřevěné požární 500/750mm, jednokřídlé, fixní, zasklení vnitřní křídla-izolační dvojsklo 4-16-4, čiré, vnější křídla-jednosklo  typ 33.2 s neprůhlednou úpravou, Uw&lt;0,85 W/m2K, Rw=40dB, kování: kovové závěsy s 3D regulací-modrý pozink,požární odolnost 30 DP3, vnější barva rámu: červená (RAL 3016), vnitřní barva rámu: slonová kost (RAL 1015), barva křídla: slonová kost (RAL 1015)</t>
  </si>
  <si>
    <t>T1.4</t>
  </si>
  <si>
    <t>Okno dřevěné dvojité 1800/1350mm, deštěné</t>
  </si>
  <si>
    <t>Okno dřevěné dvojité 1800/1350mm, deštěné, š. deštění=130 mm, dvoukřídlé, otevíravé, 2x horizontální dělící příčka-dřevěná, zasklení vnitřní křídla-izolační dvojsklo 4-16-4, čiré, vnější křídla-jednosklo 4mm čiré, Uw&lt;0,85 W/m2K, Rw=40dB, kování: kovové závěsy s 3D regulací-modrý pozink, vrchní kování typ elegant, vnější křídla opatřeny záskočkou a větrací pojistkou např. TKZ 2 S2 LAK, vnitřní žaluzie na vnějším křídle, vnější barva rámu: červená (RAL 3016), vnitřní barva rámu: slonová kost (RAL 1015), barva křídla: slonová kost (RAL 1015), barva kování: chrom matný, barva žaluzií: stříbrná</t>
  </si>
  <si>
    <t>T1.5</t>
  </si>
  <si>
    <t>Okno dřevěné dvojité 1000/720mm, deštěné</t>
  </si>
  <si>
    <t>Okno dřevěné dvojité 1000/720mm, deštěné, š. deštění=130 mm, dvoukřídlé, otevíravé, zasklení vnitřní křídla-izolační dvojsklo 4-16-4, čiré, vnější křídla-jednosklo 4mm čiré, Uw&lt;0,85 W/m2K, Rw=40dB, kování: kovové závěsy s 3D regulací-modrý pozink, vrchní kování typ elegant, vnější barva rámu: červená (RAL 3016), vnitřní barva rámu: slonová kost (RAL 1015), barva křídla: slonová kost (RAL 1015), barva kování: chrom matný</t>
  </si>
  <si>
    <t>T1.6</t>
  </si>
  <si>
    <t>Okno dřevěné dvojité 2100/1650mm, deštěné</t>
  </si>
  <si>
    <t>Okno dřevěné dvojité 2100/1650mm, deštěné, š. deštění=130 mm, dvoukřídlé, otevíravé, 2x horizontální dělící příčka-dřevěná, zasklení vnitřní křídla-izolační dvojsklo 4-16-4, čiré, vnější křídla-jednosklo 4mm čiré, Uw&lt;0,85 W/m2K, Rw=40dB, kování: kovové závěsy s 3D regulací-modrý pozink, vrchní kování typ elegant, vnější křídla opatřeny záskočkou a větrací pojistkou např. TKZ 2 S2 LAK, vnitřní žaluzie na vnějším křídle, vnější barva rámu: červená (RAL 3016), vnitřní barva rámu: slonová kost (RAL 1015), barva křídla: slonová kost (RAL 1015), barva kování: chrom matný, barva žaluzií: stříbrná</t>
  </si>
  <si>
    <t>T1.7</t>
  </si>
  <si>
    <t>Okno dřevěné dvojité 2300/1650mm, deštěné</t>
  </si>
  <si>
    <t>Okno dřevěné dvojité 2300/1650mm, deštěné, š. deštění=130 mm, dvoukřídlé, otevíravé, 2x horizontální dělící příčka-dřevěná, zasklení vnitřní křídla-izolační dvojsklo 4-16-4, čiré, vnější křídla-jednosklo 4mm čiré, Uw&lt;0,85 W/m2K, Rw=40dB, kování: kovové závěsy s 3D regulací-modrý pozink, vrchní kování typ elegant, vnější křídla opatřeny záskočkou a větrací pojistkou např. TKZ 2 S2 LAK, vnitřní žaluzie na vnějším křídle, vnější barva rámu: červená (RAL 3016), vnitřní barva rámu: slonová kost (RAL 1015), barva křídla: slonová kost (RAL 1015), barva kování: chrom matný, barva žaluzií: stříbrná</t>
  </si>
  <si>
    <t>T1.8</t>
  </si>
  <si>
    <t>Okno dřevěné dvojité 2050/1650mm, deštěné</t>
  </si>
  <si>
    <t>Okno dřevěné dvojité 2050/1650mm, deštěné, š. deštění=130 mm, trojkřídlé se sklápěcím nadsvětlíkem, nadsvětlík=1/3 výšky levého křídla, zasklení vnitřní křídla-izolační dvojsklo 4-16-4, čiré, vnější křídla-jednosklo  typ 33.2 čiré, Uw&lt;0,85 W/m2K, Rw=40dB, kování: kovové závěsy s 3D regulací-modrý pozink, vrchní kování typ elegant, nadsvětlík opatřen nadsvětlíkovou spojkou a pákovým ovladačem, vnější křídla opatřena záskočkou, vnitřní žaluzie na vnějším křídle, vnější barva rámu: červená (RAL 3016), vnitřní barva rámu: slonová kost (RAL 1015), barva křídla: slonová kost (RAL 1015), barva kování: chrom matný, barva žaluzií: stříbrná</t>
  </si>
  <si>
    <t>T1.9</t>
  </si>
  <si>
    <t>Okno dřevěné dvojité 2400/1650mm, deštěné</t>
  </si>
  <si>
    <t>Okno dřevěné dvojité 2400/1650mm, deštěné, š. deštění=130 mm, trojkřídlé se sklápěcím nadsvětlíkem, nadsvětlík=1/3 výšky levého křídla, zasklení vnitřní křídla-izolační dvojsklo 4-16-4, čiré, vnější křídla-jednosklo  typ 33.2 čiré, Uw&lt;0,85 W/m2K, Rw=40dB, kování: kovové závěsy s 3D regulací-modrý pozink, vrchní kování typ elegant, nadsvětlík opatřen nadsvětlíkovou spojkou a pákovým ovladačem, vnější křídla opatřena záskočkou, vnitřní žaluzie na vnějším křídle, vnější barva rámu: červená (RAL 3016), vnitřní barva rámu: slonová kost (RAL 1015), barva křídla: slonová kost (RAL 1015), barva kování: chrom matný, barva žaluzií: stříbrná</t>
  </si>
  <si>
    <t>T2.1</t>
  </si>
  <si>
    <t>Hliníkové vstupní dveře 1470/2550mm s nadsvětlíkem</t>
  </si>
  <si>
    <t>Hliníkové vstupní dveře 1470/2550mm s nadsvětlíkem, Uw=1,6 W/m2K, spodní část=dveře dvoukřídlé levé, vstupní křídlo otevíravé š.=900mm, v.=2100mm opatřeno pozičním stavěčem a samozavíračem, boční křídlo š.=400mm, v.=2100mm otevíraní křídla po odjištění, horní část=pevný nadsvětlík, výplně: spodní díl křídla: plný (neprosklený), horní díl dveřního křídla a nadsvětlík: izolační dvojsklo  33.2-10-4 čiré, kování panikové, oboustranná klika, vnější barva: červená (RAL 3016), vnitřní barva: slonová kost (RAL 1015), kování: matný chrom</t>
  </si>
  <si>
    <t>T2.10</t>
  </si>
  <si>
    <t>Hliníkové vstupní dveře 1395/3550mm s nadsvětlíkem</t>
  </si>
  <si>
    <t>Hliníkové vstupní dveře 1395/3550mm s nadsvětlíkem, Uw=1,6 W/m2K, spodní část=dveře dvoukřídlé levé, vstupní křídlo otevíravé š.=900mm, v.=2100mm opatřeno pozičním stavěčem a samozavíračem, boční křídlo š.=400mm, v.=2100mm otevíraní křídla po odjištění, horní část= nadsvětlík, horní díl nadsvětlíku (1/2) pevný, spodní díl nadsvětlíku (1/2) sklopný, výplně: spodní díl křídla: plný (neprosklený), horní díl dveřního křídla a nadsvětlík: izolační dvojsklo  33.2-10-4 čiré, kování panikové, oboustranné svislé madlo, vyhnuté kruhový D30mm, výška 350mm, otevíraní nadsvětlíku pákovým ovladačem, vnější barva: červená (RAL 3016), vnitřní barva: slonová kost (RAL 1015), madlo: matný chrom</t>
  </si>
  <si>
    <t>T2.11</t>
  </si>
  <si>
    <t>Hliníkové vstupní dveře 1100/2550mm s nadsvětlíkem</t>
  </si>
  <si>
    <t>Hliníkové vstupní dveře 1100/2550mm s nadsvětlíkem, Uw=1,6 W/m2K, spodní část=dveře dvoukřídlé levé, vstupní křídlo otevíravé š.=900mm, v.=2100mm opatřeno pozičním stavěčem a samozavíračem, boční křídlo š.=400mm, v.=2100mm otevíraní křídla po odjištění, horní část=pevný nadsvětlík, výplně: spodní díl křídla: plný (neprosklený), horní díl dveřního křídla a nadsvětlík: izolační dvojsklo  33.2-10-4 čiré, kování panikové, oboustranná klika, vnější barva: červená (RAL 3016), vnitřní barva: slonová kost (RAL 1015), kování: matný chrom</t>
  </si>
  <si>
    <t>T2.3</t>
  </si>
  <si>
    <t>Hliníkové vstupní dveře 1425/2600mm s nadsvětlíkem</t>
  </si>
  <si>
    <t>Hliníkové vstupní dveře 1425/2600mm s nadsvětlíkem, Uw=1,6 W/m2K, spodní část=dveře dvoukřídlé levé, vstupní křídlo otevíravé š.=900mm, v.=2100mm opatřeno pozičním stavěčem a samozavíračem, boční křídlo š.=400mm, v.=2100mm otevíraní křídla po odjištění, horní část=pevný nadsvětlík, výplně: spodní díl křídla: plný (neprosklený), horní díl dveřního křídla a nadsvětlík: izolační dvojsklo  33.2-10-4 čiré, kování panikové, oboustranná klika, vnější barva: červená (RAL 3016), vnitřní barva: slonová kost (RAL 1015), kování: matný chrom</t>
  </si>
  <si>
    <t>T2.6</t>
  </si>
  <si>
    <t>Hliníkové vstupní dveře 1450/3425mm s nadsvětlíkem</t>
  </si>
  <si>
    <t>Hliníkové vstupní dveře 1450/3425mm s nadsvětlíkem, Uw=1,6 W/m2K, spodní část=dveře dvoukřídlé levé, vstupní křídlo otevíravé š.=900mm, v.=2100mm opatřeno pozičním stavěčem a samozavíračem, boční křídlo š.=400mm, v.=2100mm otevíraní křídla po odjištění, horní část= nadsvětlík, horní díl nadsvětlíku (1/2) pevný, spodní díl nadsvětlíku (1/2) sklopný, výplně: spodní díl křídla: plný (neprosklený), horní díl dveřního křídla a nadsvětlík: izolační dvojsklo  33.2-10-4 čiré, kování panikové, oboustranné svislé madlo, vyhnuté kruhový D30mm, výška 350mm, otevíraní nadsvětlíku pákovým ovladačem, vnější barva: červená (RAL 3016), vnitřní barva: slonová kost (RAL 1015), madlo: matný chrom</t>
  </si>
  <si>
    <t>T2.7</t>
  </si>
  <si>
    <t>T2.8</t>
  </si>
  <si>
    <t>Hliníkové vstupní dveře 1450/3425mm s nadsvětlíkem, Uw=1,6 W/m2K, spodní část=dveře dvoukřídlé levé, vstupní křídlo otevíravé š.=900mm, v.=2100mm opatřeno pozičním stavěčem a samozavíračem, boční křídlo š.=400mm, v.=2100mm otevíraní křídla po odjištění, horní část=nadsvětlík pevný s horizontální dělící příčkou, výplně: spodní díl křídla: plný (neprosklený), horní díl dveřního křídla a nadsvětlík: izolační dvojsklo  33.2-10-4 čiré, kování panikové, oboustranné svislé madlo, vyhnuté kruhový D30mm, výška 350mm, v horní části nadsvětlíku umístěno nasávání vzduchu pro větrací zařízení, vnější barva: červená (RAL 3016), vnitřní barva: slonová kost (RAL 1015), madlo: matný chrom</t>
  </si>
  <si>
    <t>T2.9</t>
  </si>
  <si>
    <t>TA</t>
  </si>
  <si>
    <t>Okenní parapet vnitřní 650/300mm, dřevotříska s CPL povrchovou úpravou, barva: DUB sukatý struktur, přesah s nosem</t>
  </si>
  <si>
    <t>TB</t>
  </si>
  <si>
    <t>Okenní parapet vnitřní 600/300mm, dřevotříska s CPL povrchovou úpravou, barva: DUB sukatý struktur, přesah s nosem</t>
  </si>
  <si>
    <t>TC</t>
  </si>
  <si>
    <t>Okenní parapet vnitřní 500/300mm, dřevotříska s CPL povrchovou úpravou, barva: DUB sukatý struktur, přesah s nosem</t>
  </si>
  <si>
    <t>TD</t>
  </si>
  <si>
    <t>Okenní parapet vnitřní 1800/200mm, dřevotříska s CPL povrchovou úpravou, barva: DUB sukatý struktur, přesah s nosem</t>
  </si>
  <si>
    <t>TE</t>
  </si>
  <si>
    <t>Okenní parapet vnitřní 1000/200mm, dřevotříska s CPL povrchovou úpravou, barva: DUB sukatý struktur, přesah s nosem</t>
  </si>
  <si>
    <t>TF</t>
  </si>
  <si>
    <t>Okenní parapet vnitřní 900/350mm, dřevotříska s CPL povrchovou úpravou, barva: DUB sukatý struktur, přesah s nosem</t>
  </si>
  <si>
    <t>TG</t>
  </si>
  <si>
    <t>Okenní parapet vnitřní 2300/200mm, dřevotříska s CPL povrchovou úpravou, barva: DUB sukatý struktur, přesah s nosem</t>
  </si>
  <si>
    <t>TH</t>
  </si>
  <si>
    <t>Okenní parapet vnitřní 2050/230mm, dřevotříska s CPL povrchovou úpravou, barva: DUB sukatý struktur, přesah s nosem</t>
  </si>
  <si>
    <t>TI</t>
  </si>
  <si>
    <t>Okenní parapet vnitřní 2450/230mm, dřevotříska s CPL povrchovou úpravou, barva: DUB sukatý struktur, přesah s nosem</t>
  </si>
  <si>
    <t>TJ</t>
  </si>
  <si>
    <t>Okenní parapet vnitřní 1300/230mm, dřevotříska s CPL povrchovou úpravou, barva: DUB sukatý struktur, přesah s nosem</t>
  </si>
  <si>
    <t>TK</t>
  </si>
  <si>
    <t>Okenní parapet vnitřní 1450/180mm, dřevotříska s CPL povrchovou úpravou, barva: DUB sukatý struktur, přesah s nosem</t>
  </si>
  <si>
    <t>TL</t>
  </si>
  <si>
    <t>TM</t>
  </si>
  <si>
    <t>Okenní parapet vnitřní 1300/300mm, dřevotříska s CPL povrchovou úpravou, barva: DUB sukatý struktur, přesah s nosem</t>
  </si>
  <si>
    <t>TN</t>
  </si>
  <si>
    <t>Okenní parapet vnitřní 1350/180mm, dřevotříska s CPL povrchovou úpravou, barva: DUB sukatý struktur, přesah s nosem</t>
  </si>
  <si>
    <t>TO</t>
  </si>
  <si>
    <t>Okenní parapet vnitřní 1375/300mm, dřevotříska s CPL povrchovou úpravou, barva: DUB sukatý struktur, přesah s nosem</t>
  </si>
  <si>
    <t>TP</t>
  </si>
  <si>
    <t>TQ</t>
  </si>
  <si>
    <t>Okenní parapet vnitřní 1220/310mm, dřevotříska s CPL povrchovou úpravou, barva: DUB sukatý struktur, přesah s nosem</t>
  </si>
  <si>
    <t>56,82*0,33+8,6*0,41</t>
  </si>
  <si>
    <t>762811811R00</t>
  </si>
  <si>
    <t>Demontáž záklopů z hrubých prken tl. do 3,2 cm</t>
  </si>
  <si>
    <t>výkres 084 podkroví:334,29+21,69+19,22+23,71</t>
  </si>
  <si>
    <t>výkres 084 podkroví:23,71</t>
  </si>
  <si>
    <t>výkres 091 1PP:0,08*(35,16+34,15+18,55+35,02+33,19+14,54+15,53+16,09+16,94+17,5+1,66+10,74+1,95+4,73+6,27+8,15+6,11+8,83+5,35+3,37+26,46+29)  výkres 084 podkroví:0,08*23,71</t>
  </si>
  <si>
    <t>965081113R00</t>
  </si>
  <si>
    <t>Bourání dlažeb z dlaždic půdních plochy nad 1 m2</t>
  </si>
  <si>
    <t>výkres 084 podkroví:334,29+21,69+19,22</t>
  </si>
  <si>
    <t>965082923R00</t>
  </si>
  <si>
    <t>Odstranění násypu tl. do 10 cm, plocha nad 2 m2</t>
  </si>
  <si>
    <t>výkres 084 podkroví:0,08*(334,29+21,69+19,22+23,71)</t>
  </si>
  <si>
    <t>968061112R00</t>
  </si>
  <si>
    <t>Vyvěšení dřevěných okenních křídel pl. do 1,5 m2</t>
  </si>
  <si>
    <t>výkres 089 pohledy:  pohled jihovýchodní:4*19+2*2+8*2+2  pohled severozápadní:16*4+4*4+3+2  pohled jihozápadní:1+3*2+4+2*2+4  pohled severovýchodní:6+4+2+1</t>
  </si>
  <si>
    <t>968062244R00</t>
  </si>
  <si>
    <t>Vybourání dřevěných rámů oken jednoduch. pl. 1 m2</t>
  </si>
  <si>
    <t>výkres 092 1NP:0,8*1,05+0,95*1,025*3  výkres 093 2NP:1,155*0,8+0,5*0,795</t>
  </si>
  <si>
    <t>968062354R00</t>
  </si>
  <si>
    <t>Vybourání dřevěných rámů oken dvojitých pl. 1 m2</t>
  </si>
  <si>
    <t>výkres 092 1NP:0,6*1+0,65*1,5+0,61*0,9  výkres 084 3NP:0,72*1*4</t>
  </si>
  <si>
    <t>968062355R00</t>
  </si>
  <si>
    <t>Vybourání dřevěných rámů oken dvojitých pl. 2 m2</t>
  </si>
  <si>
    <t>výkres 092 1NP:1,75*0,95  výkres 084 3NP:1,05*1,65*2</t>
  </si>
  <si>
    <t>968062356R00</t>
  </si>
  <si>
    <t>Vybourání dřevěných rámů oken dvojitých pl. 4 m2</t>
  </si>
  <si>
    <t>výkres 092 1NP:1,25*2,62*13+2,45*1,65*2+(0,65*2+1,875)*0,85+2,05*1,65*2+1,3*1,65  výkres 093 2NP:1,165*1,925+1,145*1,945+1,155*1,93+1,22*1,905+1,21*1,91+1,215*1,91+1,165*1,925+1,145*1,935+1,13*1,935+1,15*1,925+1,16*1,915+1,145*1,91+1,15*1,93+1,125*1,945+1,11*0,75+1,155*1,93+1,145*1,93+1,16*1,9251,175*1,98+1,17*1,935+1,155*1,935+1,17*1,93+1,15*1,925  výkres 084 3NP:1,8*1,35+2,1*1,68</t>
  </si>
  <si>
    <t>968095002R00</t>
  </si>
  <si>
    <t>Bourání parapetů dřevěných š. do 50 cm</t>
  </si>
  <si>
    <t>výkres 092 1NP:1,25*13+2,45*2+0,65*2+1,875+2,05*2+1,3+1,75+0,6+0,65+0,61  výkres 093 2NP:1,165+1,145+1,155+1,22+1,21+1,215+1,165+1,145+1,13+1,15+1,16+1,145+1,15+1,125+1,11+1,155+1,145+1,16+1,175+1,17+1,155+1,17+1,15</t>
  </si>
  <si>
    <t>141,01555*19</t>
  </si>
  <si>
    <t>141,01555*10</t>
  </si>
  <si>
    <t>Zařízení staveniště (spotřeba vody, elektrřiny, DIO, zábory, stavební výtah, jeřáby)</t>
  </si>
  <si>
    <t>005241010R</t>
  </si>
  <si>
    <t>Dokumentace skutečného provedení</t>
  </si>
  <si>
    <t xml:space="preserve">  ZP-SO 01.3</t>
  </si>
  <si>
    <t>ÚT (způsobilé náklady)</t>
  </si>
  <si>
    <t>ZP-SO 01.3</t>
  </si>
  <si>
    <t>733</t>
  </si>
  <si>
    <t>Rozvod potrubí</t>
  </si>
  <si>
    <t>283773026R</t>
  </si>
  <si>
    <t>Izolace potrubí 22 x 20 mm šedá</t>
  </si>
  <si>
    <t>283773040R</t>
  </si>
  <si>
    <t>Izolace potrubí 28 x 30 mm šedá</t>
  </si>
  <si>
    <t>283773052R</t>
  </si>
  <si>
    <t>Izolace potrubí 35 x 30 mm šedá</t>
  </si>
  <si>
    <t>283773064R</t>
  </si>
  <si>
    <t>Izolace potrubí 42 x 30 mm šedá</t>
  </si>
  <si>
    <t>283773082R</t>
  </si>
  <si>
    <t>Izolace potrubí 54 x 50 mm šedá</t>
  </si>
  <si>
    <t>722182001R00</t>
  </si>
  <si>
    <t>Montáž izol.skruží na potrubí přímé DN 25,sam.spoj</t>
  </si>
  <si>
    <t>722182004R00</t>
  </si>
  <si>
    <t>Montáž izol.skruží na potrubí přímé DN 40,sam.spoj</t>
  </si>
  <si>
    <t>722182006R00</t>
  </si>
  <si>
    <t>Montáž izol.skruží na potrubí přímé DN 80,sam.spoj</t>
  </si>
  <si>
    <t>733163102R00</t>
  </si>
  <si>
    <t>Potrubí z měděných trubek vytápění D 15 x 1,0 mm</t>
  </si>
  <si>
    <t>733163103R00</t>
  </si>
  <si>
    <t>Potrubí z měděných trubek vytápění D 18 x 1,0 mm</t>
  </si>
  <si>
    <t>733163104R00</t>
  </si>
  <si>
    <t>Potrubí z měděných trubek vytápění D 22 x 1,0 mm</t>
  </si>
  <si>
    <t>733163105R00</t>
  </si>
  <si>
    <t>Potrubí z měděných trubek vytápění D 28 x 1,5 mm</t>
  </si>
  <si>
    <t>733163106R00</t>
  </si>
  <si>
    <t>Potrubí z měděných trubek vytápění D 35 x 1,5 mm</t>
  </si>
  <si>
    <t>733163107R00</t>
  </si>
  <si>
    <t>Potrubí z měděných trubek vytápění D 42 x 1,5 mm</t>
  </si>
  <si>
    <t>733163108R00</t>
  </si>
  <si>
    <t>Potrubí z měděných trubek vytápění D 54 x 2,0 mm</t>
  </si>
  <si>
    <t>733190109R00</t>
  </si>
  <si>
    <t>Tlaková zkouška potrubí  DN 65</t>
  </si>
  <si>
    <t>998733103R00</t>
  </si>
  <si>
    <t>Přesun hmot pro rozvody potrubí, výšky do 24 m</t>
  </si>
  <si>
    <t>734</t>
  </si>
  <si>
    <t>Armatury</t>
  </si>
  <si>
    <t>734213113R00</t>
  </si>
  <si>
    <t>Ventil automatický odvzdušňovací DN 22</t>
  </si>
  <si>
    <t>734215131R00</t>
  </si>
  <si>
    <t>Ventil odvzdušňovací automat. DN 8</t>
  </si>
  <si>
    <t>734226211RT2</t>
  </si>
  <si>
    <t>Ventil term.přímý,vnitř.z., s termostatickou hlavicí</t>
  </si>
  <si>
    <t>734235131R00</t>
  </si>
  <si>
    <t>Kohout kulový s vypouštěním R250DS DN 15</t>
  </si>
  <si>
    <t>734266112R00</t>
  </si>
  <si>
    <t>Šroubení reg.rohové,vnitř.z. DN 15</t>
  </si>
  <si>
    <t>998734103R00</t>
  </si>
  <si>
    <t>Přesun hmot pro armatury, výšky do 24 m</t>
  </si>
  <si>
    <t>735</t>
  </si>
  <si>
    <t>Otopná tělesa</t>
  </si>
  <si>
    <t>735157164R00</t>
  </si>
  <si>
    <t>Otopná těl.panel.10  600/ 800</t>
  </si>
  <si>
    <t>735157460R00</t>
  </si>
  <si>
    <t>Otopná těl.panel.20  600/ 400</t>
  </si>
  <si>
    <t>735157461R00</t>
  </si>
  <si>
    <t>Otopná těl.panel.20  600/ 500</t>
  </si>
  <si>
    <t>735157468R00</t>
  </si>
  <si>
    <t>Otopná těl.panel.20  600/1200</t>
  </si>
  <si>
    <t>735157471R00</t>
  </si>
  <si>
    <t>Otopná těl.panel.20  600/1800</t>
  </si>
  <si>
    <t>735157560R00</t>
  </si>
  <si>
    <t>Otopná těl.panel.21  600/ 400</t>
  </si>
  <si>
    <t>735157561R00</t>
  </si>
  <si>
    <t>Otopná těl.panel.21  600/ 500</t>
  </si>
  <si>
    <t>735157562R00</t>
  </si>
  <si>
    <t>Otopná těl.panel.21  600/ 600</t>
  </si>
  <si>
    <t>735157563R00</t>
  </si>
  <si>
    <t>Otopná těl.panel.21  600/ 700</t>
  </si>
  <si>
    <t>735157564R00</t>
  </si>
  <si>
    <t>Otopná těl.panel.21  600/ 800</t>
  </si>
  <si>
    <t>735157565R00</t>
  </si>
  <si>
    <t>Otopná těl.panel.21  600/ 900</t>
  </si>
  <si>
    <t>735157566R00</t>
  </si>
  <si>
    <t>Otopná těl.panel.21  600/1000</t>
  </si>
  <si>
    <t>735157568R00</t>
  </si>
  <si>
    <t>Otopná těl.panel.21  600/1200</t>
  </si>
  <si>
    <t>735157569R00</t>
  </si>
  <si>
    <t>Otopná těl.panel.21  600/1400</t>
  </si>
  <si>
    <t>735157571R00</t>
  </si>
  <si>
    <t>Otopná těl.panel.21  600/1800</t>
  </si>
  <si>
    <t>735157572R00</t>
  </si>
  <si>
    <t>Otopná těl.panel.21  600/2000</t>
  </si>
  <si>
    <t>735157665R00</t>
  </si>
  <si>
    <t>Otopná těl.panel.22  600/ 900</t>
  </si>
  <si>
    <t>735157668R00</t>
  </si>
  <si>
    <t>Otopná těl.panel.22  600/1200</t>
  </si>
  <si>
    <t>735157669R00</t>
  </si>
  <si>
    <t>Otopná těl.panel.22  600/1400</t>
  </si>
  <si>
    <t>735157670R00</t>
  </si>
  <si>
    <t>Otopná těl.panel.22  600/1600</t>
  </si>
  <si>
    <t>735157761R00</t>
  </si>
  <si>
    <t>Otopná těl.panel.33  600/ 500</t>
  </si>
  <si>
    <t>735158210R00</t>
  </si>
  <si>
    <t>Tlakové zkoušky panelových těles 1řadých</t>
  </si>
  <si>
    <t>735158220R00</t>
  </si>
  <si>
    <t>Tlakové zkoušky panelových těles 2řadých</t>
  </si>
  <si>
    <t>735158230R00</t>
  </si>
  <si>
    <t>Tlakové zkoušky panelových těles 3řadých</t>
  </si>
  <si>
    <t>998735102R00</t>
  </si>
  <si>
    <t>Přesun hmot pro otopná tělesa, výšky do 12 m</t>
  </si>
  <si>
    <t>904.R02</t>
  </si>
  <si>
    <t>Hzs-zkousky v ramci montaz.praci, Topná zkouška</t>
  </si>
  <si>
    <t>004 11-1010.R</t>
  </si>
  <si>
    <t>Proplach soustavy</t>
  </si>
  <si>
    <t>004 11-1020.R</t>
  </si>
  <si>
    <t>Dodavatelská dokumentace</t>
  </si>
  <si>
    <t>004 11-1022.R</t>
  </si>
  <si>
    <t>005 21-1010.R</t>
  </si>
  <si>
    <t>Značení potrubí barevnými pruhy orientačními štít.</t>
  </si>
  <si>
    <t>005 21-1030.R</t>
  </si>
  <si>
    <t>Vyvěšení zalaminovaného schéma skutečného, stavu zdroje tepla ve strojovně</t>
  </si>
  <si>
    <t>005 23-1010.R</t>
  </si>
  <si>
    <t>Kontrola stávajícího systému vytápění neř. části</t>
  </si>
  <si>
    <t>005 23-1020.R</t>
  </si>
  <si>
    <t>Zaškolení obsluhy</t>
  </si>
  <si>
    <t>005 23-1030.R</t>
  </si>
  <si>
    <t>Funkční zkoušky dle normativní základny</t>
  </si>
  <si>
    <t>005 23-1040.R</t>
  </si>
  <si>
    <t>Provozní řády</t>
  </si>
  <si>
    <t>005 24-1010.R</t>
  </si>
  <si>
    <t>Dokumentace dílenská</t>
  </si>
  <si>
    <t>005 28-1010.R</t>
  </si>
  <si>
    <t>Vypuštění, napuštění systému, odvzdušnění</t>
  </si>
  <si>
    <t xml:space="preserve">  ZP-SO 01.4</t>
  </si>
  <si>
    <t>Kotelna (způsobilé náklady)</t>
  </si>
  <si>
    <t>ZP-SO 01.4</t>
  </si>
  <si>
    <t>Zařízení</t>
  </si>
  <si>
    <t>38821241R</t>
  </si>
  <si>
    <t>Vodoměr, závitový, DN 15, qn=1,5m3/h,</t>
  </si>
  <si>
    <t>Položka co do popisu a množství lze dokladovat a kontrolně vyčíslit z objektu SO 01.04.05 - Kotelna</t>
  </si>
  <si>
    <t>388220721R</t>
  </si>
  <si>
    <t>Měřič tepla, 403 DN 25, qp=1,5m3/h, včetně montážní sady</t>
  </si>
  <si>
    <t>388220725R</t>
  </si>
  <si>
    <t>Měřič tepla, 403 DN 25, qp=6,0 m3/h, včetně montážní sady</t>
  </si>
  <si>
    <t>48462130R</t>
  </si>
  <si>
    <t>Expanzní nádoba, N 250, PN 6, 250 litrů, 6 bar / 120°C, tlak plynu 180 kPa, včetně ventilu DN25 s aretací</t>
  </si>
  <si>
    <t>K.01.R001</t>
  </si>
  <si>
    <t>Kondenzační kotel, (80/60°C), dp=15 kPa, 47,1 dB(A), 243 W, 230 V</t>
  </si>
  <si>
    <t>K.01.R002</t>
  </si>
  <si>
    <t>Propojovací sada 80 kW, 80/60°C</t>
  </si>
  <si>
    <t>K.01.R003</t>
  </si>
  <si>
    <t>Kaskádová jednotka pro 2 kotle</t>
  </si>
  <si>
    <t>Kaskádová jednotka pro 2 kotle, montážní rám, anuloid k levé ci pravé montáži, výstup 2 1/2"" (prutok max. 17 m3/h), sberné potrubí pod kotli výstup/zpátecka, plynová trubka 2"", vc. izolace</t>
  </si>
  <si>
    <t>K.01.R004</t>
  </si>
  <si>
    <t>Komfortní modulacní regulátor se sbernicí EMS plus</t>
  </si>
  <si>
    <t>Komfortní modulacní regulátor se sbernicí EMS plus, ovládání dle teploty prostoru nebo s možností rízení dle venkovní teploty, 2 vlastní casové programy, možnost rozšírení funkce pomocí modulu. Možnost ovládání až 4 otopných okruhu (s/bez mešovace). V kombinaci s MC 400 je možné použít i pro ovládání kaskády kotlu.</t>
  </si>
  <si>
    <t>K.01.R005</t>
  </si>
  <si>
    <t>Modul s cidlem do anuloidu 1 KS Kaskádový modul pro ovládání kaskády až 4 kotlu s EMS, v kombinaci s regulátorem, vcetne teplotního cidla do anuloidu</t>
  </si>
  <si>
    <t>K.01.R006</t>
  </si>
  <si>
    <t>Neutralizační zařízení včetně granulátu, do 800 kW</t>
  </si>
  <si>
    <t>K.01.R007</t>
  </si>
  <si>
    <t>Rozdělovač/sběrač DN100 (viz výkres D.2.1.5)</t>
  </si>
  <si>
    <t>K.01.R008</t>
  </si>
  <si>
    <t>Izolace rozdělovače/sběrače, izolační pouzdro s povrchem z hliníkové fólie tl.70mm, d=114,3</t>
  </si>
  <si>
    <t>K.01.R009</t>
  </si>
  <si>
    <t>Montážní rám pro R/S</t>
  </si>
  <si>
    <t>K.01.R010</t>
  </si>
  <si>
    <t>Čerpadlo UT SŽDC , 25-60, 3,7 m3/h, výtlak 30 kPa, 0,054 kW, 230 V</t>
  </si>
  <si>
    <t>K.01.R011</t>
  </si>
  <si>
    <t>Čerpadlo ÚT komerce , 25-40 F, 1,9 m3/h, výtlak 30 kPa, 0,034 kW, 230 V</t>
  </si>
  <si>
    <t>K.01.R012</t>
  </si>
  <si>
    <t>Čerpadlo ÚT podkroví , 25-50 180, 1,0 m3/h, výtlak 30 kPa, 0,019 kW, 230 V</t>
  </si>
  <si>
    <t>K.01.R013</t>
  </si>
  <si>
    <t>Čerpadlo VZT kotelna , 25-50 180, 0,9 m3/h, výtlak 30 kPa, 0,022 kW, 230 V</t>
  </si>
  <si>
    <t>K.01.R014</t>
  </si>
  <si>
    <t>Čerpadlo VZT 1.99 , 25-50 180, 0,9 m3/h, výtlak 35 kPa, 0,021 kW, 230 V</t>
  </si>
  <si>
    <t>K.01.R015</t>
  </si>
  <si>
    <t>Čerpadlo Ohřev TV , 25-60 180, 1,8 m3/h, výtlak 25 kPa, 0,03 kW, 230 V</t>
  </si>
  <si>
    <t>K.01.R016</t>
  </si>
  <si>
    <t>Kalové čerpadlo, KP 250 M 1, 0,8 m3/h, výtlak 70 kPa, 0,5 kW, 230V</t>
  </si>
  <si>
    <t>K.01.R017</t>
  </si>
  <si>
    <t>Ohřívák TV, SU200.5, 200 l/h (80/60°C), dp=19 kPa, 30 kW, 774 l/h</t>
  </si>
  <si>
    <t>K.01.R020</t>
  </si>
  <si>
    <t>Demineralizační filtr, 1,5 m3/h, 100 W, 230V</t>
  </si>
  <si>
    <t>K.01.R022</t>
  </si>
  <si>
    <t>Potrubní oddělovač BA 360 0G, DN 20, PN 10</t>
  </si>
  <si>
    <t>K.01.R023</t>
  </si>
  <si>
    <t>Elektromagnetický ventil na vodu T-GP103 DN 15</t>
  </si>
  <si>
    <t>K.01.R024</t>
  </si>
  <si>
    <t>Dávkovací nádoba, MS 15l, 15 litrů</t>
  </si>
  <si>
    <t>4223170103R</t>
  </si>
  <si>
    <t>Kulový kohout závitový DN20</t>
  </si>
  <si>
    <t>Kulový kohout PPR DN20</t>
  </si>
  <si>
    <t>4223170104R</t>
  </si>
  <si>
    <t>Kulový kohout PPR DN25</t>
  </si>
  <si>
    <t>Kulový kohout závitový DN25</t>
  </si>
  <si>
    <t>4223170105R</t>
  </si>
  <si>
    <t>Kulový kohout závitový DN32</t>
  </si>
  <si>
    <t>Kulový kohout PPR DN32</t>
  </si>
  <si>
    <t>4223170106R</t>
  </si>
  <si>
    <t>Kulový kohout závitový DN40</t>
  </si>
  <si>
    <t>4223170107R</t>
  </si>
  <si>
    <t>Kulový kohout závitový DN50</t>
  </si>
  <si>
    <t>42256510R</t>
  </si>
  <si>
    <t>Pojistný ventil závitový DUCO DN 15, pot=800 kPa, aw=0,564</t>
  </si>
  <si>
    <t>42256511R</t>
  </si>
  <si>
    <t>Pojistný ventil závitový DUCO DN 25, pot=250 kPa, aw=0,648</t>
  </si>
  <si>
    <t>Pojistný ventil závitový DUCO DN 25, pot=800 kPa, aw=0,565</t>
  </si>
  <si>
    <t>42260622R</t>
  </si>
  <si>
    <t>Automatický odvzdušňovací ventil DN15</t>
  </si>
  <si>
    <t>551100161R</t>
  </si>
  <si>
    <t>Vypouštěcí kohout DN15</t>
  </si>
  <si>
    <t>Vypouštěcí kohout PPR DN15</t>
  </si>
  <si>
    <t>551100202R</t>
  </si>
  <si>
    <t>Klapka zpětná závitová DN20</t>
  </si>
  <si>
    <t>551100203R</t>
  </si>
  <si>
    <t>Klapka zpětná závitová DN25</t>
  </si>
  <si>
    <t>551100204R</t>
  </si>
  <si>
    <t>Klapka zpětná závitová DN32</t>
  </si>
  <si>
    <t>Zpětná klapka závitová PPR DN32</t>
  </si>
  <si>
    <t>551100205R</t>
  </si>
  <si>
    <t>Klapka zpětná závitová DN40</t>
  </si>
  <si>
    <t>551100206R</t>
  </si>
  <si>
    <t>Klapka zpětná závitová DN50</t>
  </si>
  <si>
    <t>551100302R</t>
  </si>
  <si>
    <t>Filtr závitový DN20</t>
  </si>
  <si>
    <t>551100303R</t>
  </si>
  <si>
    <t>Filtr závitový DN25</t>
  </si>
  <si>
    <t>551100304R</t>
  </si>
  <si>
    <t>Filtr závitový DN32</t>
  </si>
  <si>
    <t>Filtr závitový PPR DN32</t>
  </si>
  <si>
    <t>551100305R</t>
  </si>
  <si>
    <t>Filtr závitový DN40</t>
  </si>
  <si>
    <t>551100306R</t>
  </si>
  <si>
    <t>Filtr závitový DN50</t>
  </si>
  <si>
    <t>55121701R</t>
  </si>
  <si>
    <t>Vyvažovací ventil TA TBV kv= 2,6 m3/h DN20</t>
  </si>
  <si>
    <t>55121702R</t>
  </si>
  <si>
    <t>Vyvažovací ventil TA STAD kv= 5,3 m3/h DN25</t>
  </si>
  <si>
    <t>55121703R</t>
  </si>
  <si>
    <t>Vyvažovací ventil TA STAD kv= 4,2 m3/h DN32</t>
  </si>
  <si>
    <t>55121704R</t>
  </si>
  <si>
    <t>Vyvažovací ventil TA STAD kv= 8,8 m3/h DN40</t>
  </si>
  <si>
    <t>55121705R</t>
  </si>
  <si>
    <t>Vyvažovací ventil TA STAD kv= 16,2 m3/h DN50</t>
  </si>
  <si>
    <t>K.02.R001</t>
  </si>
  <si>
    <t>Trojcestný regulační ventil LDM Comar kv= 4,0 m3/h  DN15</t>
  </si>
  <si>
    <t>K.02.R002</t>
  </si>
  <si>
    <t>Trojcestný regulační ventil LDM Comar kv= 6,3 m3/h DN20</t>
  </si>
  <si>
    <t>K.02.R003</t>
  </si>
  <si>
    <t>Trojcestný regulační ventil LDM Comar kv= 16 m3/h DN32</t>
  </si>
  <si>
    <t>Vnitřní plynovod</t>
  </si>
  <si>
    <t>42274340R</t>
  </si>
  <si>
    <t>Bezpečnostní rychlouzávěr DN40</t>
  </si>
  <si>
    <t>551310012R</t>
  </si>
  <si>
    <t>Kulový kohout pro plyn DN15</t>
  </si>
  <si>
    <t>551310016R</t>
  </si>
  <si>
    <t>Kulový kohout pro plyn DN40</t>
  </si>
  <si>
    <t>K.03.R003</t>
  </si>
  <si>
    <t>Pancéřová hadice pro plyn DN25</t>
  </si>
  <si>
    <t>K.03.R005</t>
  </si>
  <si>
    <t>Potrubí ocelové bezešvé 21,3x2,6</t>
  </si>
  <si>
    <t>bm</t>
  </si>
  <si>
    <t>K.03.R006</t>
  </si>
  <si>
    <t>Potrubí ocelové bezešvé 33,7x2,6</t>
  </si>
  <si>
    <t>K.03.R007</t>
  </si>
  <si>
    <t>Potrubí ocelové bezešvé 60,3x2,9</t>
  </si>
  <si>
    <t>K.03.R008</t>
  </si>
  <si>
    <t>Nátěr potrubí syntetickou základovou barvou (2 vrstvy)</t>
  </si>
  <si>
    <t>K.03.R009</t>
  </si>
  <si>
    <t>Závěsy a uložení potrubí</t>
  </si>
  <si>
    <t>Komíny a kouřovody</t>
  </si>
  <si>
    <t>K.04.R001</t>
  </si>
  <si>
    <t>Komínová vložka o110 pro kondenzační kotel, 15m</t>
  </si>
  <si>
    <t>K.04.R002</t>
  </si>
  <si>
    <t>Kouřovod neizolovaný DN 110 2m + koleno + koleno s KO</t>
  </si>
  <si>
    <t>K.04.R003</t>
  </si>
  <si>
    <t>Uzemnění komína</t>
  </si>
  <si>
    <t>K.04.R004</t>
  </si>
  <si>
    <t>Stavební práce</t>
  </si>
  <si>
    <t>Větrání kotelny</t>
  </si>
  <si>
    <t>4295330101R</t>
  </si>
  <si>
    <t>Protidešťová žaluzie O180</t>
  </si>
  <si>
    <t>42972742R</t>
  </si>
  <si>
    <t>Ochranná mřížka</t>
  </si>
  <si>
    <t>42981185R</t>
  </si>
  <si>
    <t>VZT potrubí O180</t>
  </si>
  <si>
    <t>K.05.R001</t>
  </si>
  <si>
    <t>Teplovzdušná jednotka, FB 10 V, 2100 m3/h, 10 °C, 80/60 °C, 10,1 kW, 110 W, 240 V, 0,5 A</t>
  </si>
  <si>
    <t>K.05.R002</t>
  </si>
  <si>
    <t>Ventilátor dvoustupňový, Vmax = 250 m3/h</t>
  </si>
  <si>
    <t>K.05.R003</t>
  </si>
  <si>
    <t>Zprůchodnění zazděného okna</t>
  </si>
  <si>
    <t>Potrubí a izolace</t>
  </si>
  <si>
    <t>14110950R</t>
  </si>
  <si>
    <t>Potrubí ocelové bezešvé 26,9x2,3</t>
  </si>
  <si>
    <t>Délka potrubí je včetně přídavku na prořez 2 %; Délka potrubí je včetně přídavku na tvarovky 10 %</t>
  </si>
  <si>
    <t>14111010R</t>
  </si>
  <si>
    <t>14115290R</t>
  </si>
  <si>
    <t>Potrubí ocelové bezešvé 42,4x2,6</t>
  </si>
  <si>
    <t>14120865R</t>
  </si>
  <si>
    <t>14125321R</t>
  </si>
  <si>
    <t>Potrubí ocelové bezešvé 76,1x2,9</t>
  </si>
  <si>
    <t>28377141R</t>
  </si>
  <si>
    <t>Potrubní izolační pouzdro pěnové 20mm, d=32mm</t>
  </si>
  <si>
    <t>Izolace jsou včetně přídavku na izolacei armatur a tvarovek 10 %</t>
  </si>
  <si>
    <t>283771474R</t>
  </si>
  <si>
    <t>Potrubní izolační pouzdro pěnové 20mm, d=20mm</t>
  </si>
  <si>
    <t>28377151R</t>
  </si>
  <si>
    <t>Potrubní izolační pouzdro pěnové 20mm, d=25mm</t>
  </si>
  <si>
    <t>283771588R</t>
  </si>
  <si>
    <t>Potrubní izolační pouzdro pěnové 20mm, d=40mm</t>
  </si>
  <si>
    <t>283771683R</t>
  </si>
  <si>
    <t>Potrubní izolační pouzdro pěnové 20mm, d=50mm</t>
  </si>
  <si>
    <t>28615100R</t>
  </si>
  <si>
    <t>Potrubí PPR PN10 20x2,3</t>
  </si>
  <si>
    <t>28615105R</t>
  </si>
  <si>
    <t>Potrubí PPR PN10 25x2,3</t>
  </si>
  <si>
    <t>28615109R</t>
  </si>
  <si>
    <t>Potrubí PPR PN10 32x2,9</t>
  </si>
  <si>
    <t>28615111R</t>
  </si>
  <si>
    <t>Potrubí PPR PN10 40x3,7</t>
  </si>
  <si>
    <t>28615115R</t>
  </si>
  <si>
    <t>Potrubí PPR PN10 50x4,6</t>
  </si>
  <si>
    <t>K.06.R013</t>
  </si>
  <si>
    <t>Izolační pouzdro s povrchem z hliníkové fólie tl. 50mm, d=22,3mm</t>
  </si>
  <si>
    <t>K.06.R014</t>
  </si>
  <si>
    <t>Izolační pouzdro s povrchem z hliníkové fólie tl. 60mm, d=28,5mm</t>
  </si>
  <si>
    <t>K.06.R015</t>
  </si>
  <si>
    <t>Izolační pouzdro s povrchem z hliníkové fólie tl. 60mm, d=37,2mm</t>
  </si>
  <si>
    <t>K.06.R016</t>
  </si>
  <si>
    <t>Izolační pouzdro s povrchem z hliníkové fólie tl. 60mm, d=54,5mm</t>
  </si>
  <si>
    <t>K.06.R017</t>
  </si>
  <si>
    <t>Izolační pouzdro s povrchem z hliníkové fólie tl. 60mm, d=70,3mm</t>
  </si>
  <si>
    <t>K.06.R019</t>
  </si>
  <si>
    <t>K.06.R020</t>
  </si>
  <si>
    <t>K.06.R021</t>
  </si>
  <si>
    <t>Pomocný materiál</t>
  </si>
  <si>
    <t>K.06.R022</t>
  </si>
  <si>
    <t>Montážní materiál</t>
  </si>
  <si>
    <t>Montáž</t>
  </si>
  <si>
    <t>K.07.R001</t>
  </si>
  <si>
    <t>Demontáž stávajícího vybavení kotelny</t>
  </si>
  <si>
    <t>K.07.R002</t>
  </si>
  <si>
    <t>Montáž technologických zařízení a potrubních rozvodů</t>
  </si>
  <si>
    <t>K.07.R003</t>
  </si>
  <si>
    <t>Montáž VZT</t>
  </si>
  <si>
    <t>K.07.R004</t>
  </si>
  <si>
    <t>Montáž izolací</t>
  </si>
  <si>
    <t>K.07.R005</t>
  </si>
  <si>
    <t>Montáž komínů v ceně dodávky komínů</t>
  </si>
  <si>
    <t>K.08.R001</t>
  </si>
  <si>
    <t>Zkoušky uvádění do provozu (tlaková, topná, ..)</t>
  </si>
  <si>
    <t>K.08.R002</t>
  </si>
  <si>
    <t>Štítky</t>
  </si>
  <si>
    <t>K.08.R003</t>
  </si>
  <si>
    <t>K.08.R004</t>
  </si>
  <si>
    <t>Stavební přípomoce (sekání, drážkování, zahazovaní, začištění)</t>
  </si>
  <si>
    <t>K.08.R005</t>
  </si>
  <si>
    <t>MaR – systém vyhodnocení a řešení havarijních stavů kotelny</t>
  </si>
  <si>
    <t>K.08.R006</t>
  </si>
  <si>
    <t>K.08.R007</t>
  </si>
  <si>
    <t>Technická činnost</t>
  </si>
  <si>
    <t xml:space="preserve">  ZP-SO 01.9</t>
  </si>
  <si>
    <t>VZT (způsobilé náklady)</t>
  </si>
  <si>
    <t>ZP-SO 01.9</t>
  </si>
  <si>
    <t>Větrání komerčních prostor 1.pp</t>
  </si>
  <si>
    <t>1.1.2</t>
  </si>
  <si>
    <t>venkovní kompresorová jednotka miniVRV, chladicí výkon 15,5kW (-5°C až 46°C), topný výkon 15,5kW (chod zařízení při -20°C až 15°C)</t>
  </si>
  <si>
    <t>venkovní kompresorová jednotka miniVRV, chladicí výkon 15,5kW (-5°C až 46°C), topný výkon 15,5kW (chod zařízení při -20°C až 15°C), maximální počet vnitřních jednotek: 64, Minimum capacity index 70, Maximum capacity index 182, hladina akustického tlaku 51dBA, napájení 3x400V, příkon 4,56kW, jištění 16A, chladivo R410A, ŠxHxV 900x320x1345mm, hmotnost: 104kg, včetně konstrukce pro uchycení jednotky (poloha viz výkres),konzole na zeď</t>
  </si>
  <si>
    <t>Položka co do popisu a množství lze dokladovat a kontrolně vyčíslit z objektu SO 01.04.02 - VZT/Chlazení.</t>
  </si>
  <si>
    <t>1.10.1</t>
  </si>
  <si>
    <t>čtyřhranné potrubí pozinkovaný plech, 60% tvarovek</t>
  </si>
  <si>
    <t>1.10.2</t>
  </si>
  <si>
    <t>kruhové potrubí pozinkovaný plech, DN200</t>
  </si>
  <si>
    <t>1.10.3</t>
  </si>
  <si>
    <t>protipožární izolace, odolnost 30 minut (mezi žaluziemi a strojovnou VZT v 1.PP)</t>
  </si>
  <si>
    <t>1.5.1</t>
  </si>
  <si>
    <t>protidešťová žaluzie pozinkovaný plech, 400x1250mm</t>
  </si>
  <si>
    <t>1.5.2</t>
  </si>
  <si>
    <t>protidešťová žaluzie pozinkovaný plech, 200x200mm</t>
  </si>
  <si>
    <t>Větrání komerčních prostor 1.np</t>
  </si>
  <si>
    <t>2.1.1</t>
  </si>
  <si>
    <t>kompaktní větrací jednotka, zavěšená pod strop, 450m3/h, 150Pa, deskový rekuperátor obtokem, elektrický ohřívač 230V/0,5kW, včetně regulace</t>
  </si>
  <si>
    <t>Podrobná specifikace viz příloha, vzorový návrh viz příloha</t>
  </si>
  <si>
    <t>2.10.1</t>
  </si>
  <si>
    <t>kruhové potrubí pozinkovaný plech, DN125 až DN225</t>
  </si>
  <si>
    <t>2.10.2</t>
  </si>
  <si>
    <t>kruhové ohebné potrubí, DN160</t>
  </si>
  <si>
    <t>2.10.3</t>
  </si>
  <si>
    <t>tepelná izolace s parozábranou, pěnový polystyren 20mm (např. mirelon), hliníková fólie</t>
  </si>
  <si>
    <t>tepelná izolace s parozábranou, pěnový polystyren 20mm (např. mirelon), hliníková fólie (potrubí pro čerstvý a odpadní vzduch mezi střechou a větrací jednotkou)</t>
  </si>
  <si>
    <t>2.4.1</t>
  </si>
  <si>
    <t>kruhový tlumič hluku DN200, délka min. 500mm (vzorový typ MAA 200/600 tlumič hluku -Elektrodesign)</t>
  </si>
  <si>
    <t>2.5.1</t>
  </si>
  <si>
    <t>stříška DN150 pozinkovaný plech, síto proti ptákům</t>
  </si>
  <si>
    <t>2.6.1</t>
  </si>
  <si>
    <t>hliníková přívodní vyústka, dvouřadá, 200x100mm, regulace průtoku vzduchu</t>
  </si>
  <si>
    <t>Větrání pokladny a nádražní haly</t>
  </si>
  <si>
    <t>3.1.1</t>
  </si>
  <si>
    <t>kompaktní větrací jednotka, zavěšená pod strop, 540m3/h, 150Pa, deskový rekuperátor obtokem, elektrický ohřívač 230V/0,9kW, včetně regulace</t>
  </si>
  <si>
    <t>Podrobná specifikace viz příloha</t>
  </si>
  <si>
    <t>3.10.1</t>
  </si>
  <si>
    <t>3.10.2</t>
  </si>
  <si>
    <t>kruhové ohebné potrubí, DN125 až DN160</t>
  </si>
  <si>
    <t>3.10.3</t>
  </si>
  <si>
    <t>tepelná izolace s parozábranou, minerální vata 40mm, hliníková fólie (sání čerstvého vzduchu mezi žaluzií a větrací jednotkou)</t>
  </si>
  <si>
    <t>3.10.4</t>
  </si>
  <si>
    <t>tepelná izolace s parozábranou, pěnový polystyren 20mm (např. mirelon), hliníková fólie (výtlak odpadního vzduchu mezi větrací jednotkou a střechou)</t>
  </si>
  <si>
    <t>3.4.1</t>
  </si>
  <si>
    <t>3.5.1</t>
  </si>
  <si>
    <t>3.6.1</t>
  </si>
  <si>
    <t>hliníková přívodní vyústka, dvouřadá, 400x200mm, regulace průtoku vzduchu</t>
  </si>
  <si>
    <t>3.6.2</t>
  </si>
  <si>
    <t>odvodní kovový ventil DN125 (vzorový typ Elektrodesign KK 125 talířový ventil odvodní kovový)</t>
  </si>
  <si>
    <t>3.6.3</t>
  </si>
  <si>
    <t>odvodní kovový ventil DN160 (vzorový typ Elektrodesign KK 160 talířový ventil odvodní kovový)</t>
  </si>
  <si>
    <t>Chlazení prostor nádraží (CH1)</t>
  </si>
  <si>
    <t>4.1.1</t>
  </si>
  <si>
    <t>venkovní kompresorová jednotka miniVRV, chladicí výkon 33,5kW (-5°C až 46°C), topný výkon 33,5kW (chod zařízení při -20°C až 15°C)</t>
  </si>
  <si>
    <t>venkovní kompresorová jednotka miniVRV, chladicí výkon 33,5kW (-5°C až 46°C), topný výkon 33,5kW (chod zařízení při -20°C až 15°C), maximální počet vnitřních jednotek: 64, Minimum capacity index 150, Maximum capacity index 390, hladina akustického tlaku 57dBA, napájení 3x400V, elektro 3x400V/10,25kW, jištění 32A, chladivo R410A, ŠxHxV=940x460x1615, hmotnost 180kg, konzole na zeď</t>
  </si>
  <si>
    <t>4.1.2</t>
  </si>
  <si>
    <t>vnitřní nástěnná chladicí jednotka, chladicí výkon 1,7kW, topný výkon 1,9kW, elektro 230V/30W</t>
  </si>
  <si>
    <t>vnitřní nástěnná chladicí jednotka, chladicí výkon 1,7kW, topný výkon 1,9kW, elektro 230V/30W, hladina akustického tlaku 29-35dBA, ŠxHxV=795x290x238mm, hmotnost 11kg, kabelový ovladač (týdenní časovač, integrované teplotní čidlo, omezený provoz a zobrazení teploty v místnosti) - omezení teplot na +/-2</t>
  </si>
  <si>
    <t>4.1.3</t>
  </si>
  <si>
    <t>vnitřní nástěnná chladicí jednotka , chladicí výkon 2,8kW, topný výkon 3,2kW, elektro 230V/35W</t>
  </si>
  <si>
    <t>vnitřní nástěnná chladicí jednotka , chladicí výkon 2,8kW, topný výkon 3,2kW, elektro 230V/35W, hladina akustického tlaku 29-36dBA, ŠxHxV=795x290x238mm, hmotnost 11kg, kabelový ovladač (týdenní časovač, integrované teplotní čidlo, omezený provoz a zobrazení teploty v místnosti) - omezení teplot na +/-2</t>
  </si>
  <si>
    <t>4.1.4</t>
  </si>
  <si>
    <t>vnitřní podstropní chladicí jednotka, chladicí výkon 11,2kW, topný výkon 12,5kW, elektro 230V/240W</t>
  </si>
  <si>
    <t>vnitřní podstropní chladicí jednotka, chladicí výkon 11,2kW, topný výkon 12,5kW, elektro 230V/240W, hladina akustického tlaku 34-44dBA, ŠxHxV=1590x690x235mm, hmotnost 39kg</t>
  </si>
  <si>
    <t>4.10.1</t>
  </si>
  <si>
    <t>rozvod chladu, na fasádě v liště (ochrana proti UV záření)</t>
  </si>
  <si>
    <t>4.10.2</t>
  </si>
  <si>
    <t>rozbočovače chladu</t>
  </si>
  <si>
    <t>4.10.3</t>
  </si>
  <si>
    <t>měření hluku a vystavení protokolu autorizovanou osobou</t>
  </si>
  <si>
    <t>4.10.4</t>
  </si>
  <si>
    <t>blokace chodu chlazení v topné sezoně</t>
  </si>
  <si>
    <t>blokace chodu chlazení v topné sezoně (příložný termostat na potrubí rozvod k radiátorům, karta na blokování VRV a prokabelování - vše v dodávce chlazení)</t>
  </si>
  <si>
    <t>Chlazení komerčních prostor (CH2)</t>
  </si>
  <si>
    <t>5.1.1</t>
  </si>
  <si>
    <t>5.1.2</t>
  </si>
  <si>
    <t>vnitřní nástěnná chladicí jednotka, chladicí výkon 1,7kW, topný výkon 1,9kW, elektro 230V/30W, hladina akustického tlaku 29-35dBA, ŠxHxV=795x290x238mm, hmotnost 11kg,kabelový ovladač (týdenní časovač, integrované teplotní čidlo, omezený provoz a zobrazení teploty v místnosti) - omezení teplot na +/-2</t>
  </si>
  <si>
    <t>5.1.3</t>
  </si>
  <si>
    <t>vnitřní nástěnná chladicí jednotka typ, chladicí výkon 2,2kW, topný výkon 2,5kW, elektro 230V/30W</t>
  </si>
  <si>
    <t>vnitřní nástěnná chladicí jednotka typ, chladicí výkon 2,2kW, topný výkon 2,5kW, elektro 230V/30W, hladina akustického tlaku 29-35dBA, ŠxHxV=795x290x238mm, hmotnost 11kg, kabelový ovladač (týdenní časovač, integrované teplotní čidlo, omezený provoz a zobrazení teploty v místnosti) - omezení teplot na +/-2</t>
  </si>
  <si>
    <t>5.1.4</t>
  </si>
  <si>
    <t>vnitřní nástěnná chladicí jednotka, chladicí výkon 2,8kW, topný výkon 3,2kW, elektro 230V/35W</t>
  </si>
  <si>
    <t>vnitřní nástěnná chladicí jednotka, chladicí výkon 2,8kW, topný výkon 3,2kW, elektro 230V/35W, hladina akustického tlaku 29-36dBA, ŠxHxV=795x290x238mm, hmotnost 11kg, kabelový ovladač (týdenní časovač, integrované teplotní čidlo, omezený provoz a zobrazení teploty v místnosti) - omezení teplot na +/-2</t>
  </si>
  <si>
    <t>5.1.5</t>
  </si>
  <si>
    <t>vnitřní nástěnná chladicí jednotka, chladicí výkon 3,6kW, topný výkon 4kW, elektro 230V/35W</t>
  </si>
  <si>
    <t>vnitřní nástěnná chladicí jednotka, chladicí výkon 3,6kW, topný výkon 4kW, elektro 230V/35W, hladina akustického tlaku 29-37dBA, ŠxHxV=795x290x238mm, hmotnost 11kg,kabelový ovladač (týdenní časovač, integrované teplotní čidlo, omezený provoz a zobrazení teploty v místnosti) - omezení teplot na +/-2</t>
  </si>
  <si>
    <t>5.1.6</t>
  </si>
  <si>
    <t>vnitřní kazetová chladicí jednotka, chladicí výkon 1.7kW, topný výkon 1.9kW, elektro 230V/45W</t>
  </si>
  <si>
    <t>vnitřní kazetová chladicí jednotka, chladicí výkon 1.7kW, topný výkon 1.9kW, elektro 230V/45W, hladina akustického tlaku 26-32dBA, ŠxHxV=620x620x260mm, hmotnost 16kg, dekorační panel 620x620mm, Kabelový ovladač</t>
  </si>
  <si>
    <t>5.10.1</t>
  </si>
  <si>
    <t>5.10.2</t>
  </si>
  <si>
    <t>5.10.3</t>
  </si>
  <si>
    <t>5.10.4</t>
  </si>
  <si>
    <t>Chlazení prostor podkroví (CH3)</t>
  </si>
  <si>
    <t>6.1.1</t>
  </si>
  <si>
    <t>konzole na zeď</t>
  </si>
  <si>
    <t>6.10.1</t>
  </si>
  <si>
    <t>rozvod chladu, na fasádě v liště (ochrana proti UV záření), vyzkoušet nalakováním, zaslepit pájením</t>
  </si>
  <si>
    <t>Sociální zázemí</t>
  </si>
  <si>
    <t>7.10.1</t>
  </si>
  <si>
    <t>kruhové potrubí pozinkovaný plech, DN125 až DN200</t>
  </si>
  <si>
    <t>7.10.2</t>
  </si>
  <si>
    <t>kruhové ohebné potrubí, DN125 až DN200</t>
  </si>
  <si>
    <t>7.2.1</t>
  </si>
  <si>
    <t>odvodní ventilátor do potrubí, 210m3/h, 150Pa, 230V/50W, ak. tlak do prostoru v 1m pod 35dBA</t>
  </si>
  <si>
    <t>7.2.2</t>
  </si>
  <si>
    <t>odvodní ventilátor do potrubí, 80m3/h, 100Pa, 230V/50W, ak. tlak do prostoru v 1m pod 35dBA</t>
  </si>
  <si>
    <t>7.2.3</t>
  </si>
  <si>
    <t>odvodní ventilátor do potrubí, 280m3/h, 150Pa, 230V/50W, ak. tlak do prostoru v 1m pod 35dBA</t>
  </si>
  <si>
    <t>7.2.4</t>
  </si>
  <si>
    <t>odvodní ventilátor do potrubí, 240m3/h, 150Pa, 230V/50W, ak. tlak do prostoru v 1m pod 35dBA</t>
  </si>
  <si>
    <t>7.2.5</t>
  </si>
  <si>
    <t>7.2.6</t>
  </si>
  <si>
    <t>odvodní radiální ventilátor se zpětnou klapkou, 80m3/h, 50Pa, 230V/50W, ak. tlak do prostoru v 1m pod 45dBA</t>
  </si>
  <si>
    <t>7.2.7</t>
  </si>
  <si>
    <t>odvodní ventilátor do potrubí, 260m3/h, 150Pa, 230V/50W, ak. tlak do prostoru v 1m pod 35dBA</t>
  </si>
  <si>
    <t>7.2.8</t>
  </si>
  <si>
    <t>7.2.9</t>
  </si>
  <si>
    <t>odvodní radiální ventilátor se zpětnou klapkou, 100m3/h, 50Pa, 230V/50W, ak. tlak do prostoru v 1m pod 45dBA</t>
  </si>
  <si>
    <t>7.3.1</t>
  </si>
  <si>
    <t>zpětná motýlková klapka, kovová, DN125 (vzorový typ RSK 125 zpětná klapka)</t>
  </si>
  <si>
    <t>7.3.2</t>
  </si>
  <si>
    <t>zpětná motýlková klapka, kovová, DN160 (vzorový typ RSK 160 zpětná klapka)</t>
  </si>
  <si>
    <t>7.4.1</t>
  </si>
  <si>
    <t>kruhový tlumič hluku, DN125 (vzorový typ MAA 125/600 tlumič hluku)</t>
  </si>
  <si>
    <t>7.4.2</t>
  </si>
  <si>
    <t>kruhový tlumič hluku, DN160 (vzorový typ MAA 160/600 tlumič hluku)</t>
  </si>
  <si>
    <t>7.5.1</t>
  </si>
  <si>
    <t>stříška DN125 pozinkovaný plech, síto proti ptákům</t>
  </si>
  <si>
    <t>7.5.2</t>
  </si>
  <si>
    <t>stříška DN140 pozinkovaný plech, síto proti ptákům</t>
  </si>
  <si>
    <t>7.5.3</t>
  </si>
  <si>
    <t>stříška DN160 pozinkovaný plech, síto proti ptákům</t>
  </si>
  <si>
    <t>7.6.1</t>
  </si>
  <si>
    <t>odvodní kovový ventil DN125</t>
  </si>
  <si>
    <t>7.6.2</t>
  </si>
  <si>
    <t>odvodní kovový ventil DN160</t>
  </si>
  <si>
    <t>7.6.3</t>
  </si>
  <si>
    <t>odvodní kovový ventil DN200</t>
  </si>
  <si>
    <t>7.6.4</t>
  </si>
  <si>
    <t>mřížka do dveří kov, 425x75</t>
  </si>
  <si>
    <t>7.6.5</t>
  </si>
  <si>
    <t>stěnová mřížka 300x100mm</t>
  </si>
  <si>
    <t>Odvětrání CHÚC</t>
  </si>
  <si>
    <t>8.10.1</t>
  </si>
  <si>
    <t>čtyřhranné potrubí pozinkovaný plech, 100% tvarovek</t>
  </si>
  <si>
    <t>8.10.2</t>
  </si>
  <si>
    <t>8.10.3</t>
  </si>
  <si>
    <t>přívodní box pro umístění ventilátoru 8.2.1 a klapky 8.3.1</t>
  </si>
  <si>
    <t>přívodní box pro umístění ventilátoru 8.2.1 a klapky 8.3.1, servisní přístup k oběma elementům, výtlak tahokov, rozměr cca ŠxVxH=1200x500x250mm (ventilátor umístěn šikmo), celé RAL</t>
  </si>
  <si>
    <t>8.10.4</t>
  </si>
  <si>
    <t>odvodní box pro umístění klapky 8.3.2 a 8.3.4, servisní přístup k oběma elementům, výtlak tahokov, rozměr cca ŠxVxH=1200x500x250mm, celé RAL</t>
  </si>
  <si>
    <t>8.2.1</t>
  </si>
  <si>
    <t>přívodní axiální ventilátor, průtok vzduchu 2500m3/h, externí tlak 150Pa, napájení 230V/cca 400W, EC motor, ak tlak v ose v 1,5m do 70dBA</t>
  </si>
  <si>
    <t>přívodní axiální ventilátor, průtok vzduchu 2500m3/h, externí tlak 150Pa, napájení 230V/cca 400W, EC motor, ak tlak v ose v 1,5m do 70dBA, vzorový typ EDAV/6-315 Ekonovent axiální ventilátor s EC motorem (Elektrodesign)</t>
  </si>
  <si>
    <t>8.3.1</t>
  </si>
  <si>
    <t>uzavírací klapka 800x250 na servopohon, včetně servopohonu s pružinou 230V/10W (přízemí)</t>
  </si>
  <si>
    <t>8.3.2</t>
  </si>
  <si>
    <t>uzavírací klapka 800x250 na servopohon, včetně servopohonu s pružinou 230V/10W (3.np okno)</t>
  </si>
  <si>
    <t>8.3.3</t>
  </si>
  <si>
    <t>uzavírací klapka 200x200 na servopohon, včetně servopohonu s pružinou 230V/10W (3.np střecha)</t>
  </si>
  <si>
    <t>8.3.4</t>
  </si>
  <si>
    <t>samotížná klapka s nastavitelným přetlakem pro větrání CHÚC</t>
  </si>
  <si>
    <t>samotížná klapka s nastavitelným přetlakem pro větrání CHÚC (předpokládá se mechanická, je možná i elektrická, napájení je v dodávce VZT), 2500m3/h, přetlak 50Pa, výška 250mm</t>
  </si>
  <si>
    <t>8.5.1</t>
  </si>
  <si>
    <t>stříška DN200, z boku síto proti ptákům</t>
  </si>
  <si>
    <t>8.6.1</t>
  </si>
  <si>
    <t>stěnová mřížka 600x300mm, RAL, zabudovat jako servisní přístup nad podhled</t>
  </si>
  <si>
    <t>9.01.1</t>
  </si>
  <si>
    <t>9.02.1</t>
  </si>
  <si>
    <t>9.03.1</t>
  </si>
  <si>
    <t>Požární klapka na potrubí 400x600</t>
  </si>
  <si>
    <t>9.03.2</t>
  </si>
  <si>
    <t>Požární manžeta na kruhové potrubí</t>
  </si>
  <si>
    <t>9.04.1</t>
  </si>
  <si>
    <t>SO 98-98</t>
  </si>
  <si>
    <t>Všeobecný objekt</t>
  </si>
  <si>
    <t xml:space="preserve">  SO 98-98</t>
  </si>
  <si>
    <t>A.2.5.1</t>
  </si>
  <si>
    <t>Geodetická dokumentace stavby</t>
  </si>
  <si>
    <t>A.2.5.2</t>
  </si>
  <si>
    <t>Dokumentace skutečného provedení stavby v listinné podobě</t>
  </si>
  <si>
    <t>A.2.5.3</t>
  </si>
  <si>
    <t>Dokumentace skutečného provedení stavby v el.podobě</t>
  </si>
  <si>
    <t>A.5.3.3</t>
  </si>
  <si>
    <t>Publicita stavby</t>
  </si>
  <si>
    <t>B.3.1</t>
  </si>
  <si>
    <t>Osvědčení o shodě  notifikovanou osobou</t>
  </si>
  <si>
    <t>B.3.3</t>
  </si>
  <si>
    <t>Osvědčení o bezpečnosti před uvedením do provozu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</si>
</sst>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sharedStrings" Target="sharedStrings.xml" /><Relationship Id="rId1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0+C10+C24</f>
      </c>
    </row>
    <row r="7" spans="2:3" ht="12.75" customHeight="1">
      <c r="B7" s="8" t="s">
        <v>7</v>
      </c>
      <c s="10">
        <f>0+E10+E24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0+C11+C12+C13+C14+C15+C16+C17+C18+C19+C20+C21+C22+C23</f>
      </c>
      <c s="14">
        <f>C10*0.21</f>
      </c>
      <c s="14">
        <f>0+E11+E12+E13+E14+E15+E16+E17+E18+E19+E20+E21+E22+E23</f>
      </c>
      <c s="13">
        <f>0+F11+F12+F13+F14+F15+F16+F17+F18+F19+F20+F21+F22+F23</f>
      </c>
    </row>
    <row r="11" spans="1:6" ht="12.75">
      <c r="A11" s="11" t="s">
        <v>16</v>
      </c>
      <c s="12" t="s">
        <v>17</v>
      </c>
      <c s="14">
        <f>'SO 01.1'!K8+'SO 01.1'!M8</f>
      </c>
      <c s="14">
        <f>C11*0.21</f>
      </c>
      <c s="14">
        <f>C11+D11</f>
      </c>
      <c s="13">
        <f>'SO 01.1'!T7</f>
      </c>
    </row>
    <row r="12" spans="1:6" ht="12.75">
      <c r="A12" s="11" t="s">
        <v>1547</v>
      </c>
      <c s="12" t="s">
        <v>1548</v>
      </c>
      <c s="14">
        <f>'SO 01.10'!K8+'SO 01.10'!M8</f>
      </c>
      <c s="14">
        <f>C12*0.21</f>
      </c>
      <c s="14">
        <f>C12+D12</f>
      </c>
      <c s="13">
        <f>'SO 01.10'!T7</f>
      </c>
    </row>
    <row r="13" spans="1:6" ht="12.75">
      <c r="A13" s="11" t="s">
        <v>1576</v>
      </c>
      <c s="12" t="s">
        <v>1577</v>
      </c>
      <c s="14">
        <f>'SO 01.11'!K8+'SO 01.11'!M8</f>
      </c>
      <c s="14">
        <f>C13*0.21</f>
      </c>
      <c s="14">
        <f>C13+D13</f>
      </c>
      <c s="13">
        <f>'SO 01.11'!T7</f>
      </c>
    </row>
    <row r="14" spans="1:6" ht="12.75">
      <c r="A14" s="11" t="s">
        <v>1595</v>
      </c>
      <c s="12" t="s">
        <v>1596</v>
      </c>
      <c s="14">
        <f>'SO 01.2'!K8+'SO 01.2'!M8</f>
      </c>
      <c s="14">
        <f>C14*0.21</f>
      </c>
      <c s="14">
        <f>C14+D14</f>
      </c>
      <c s="13">
        <f>'SO 01.2'!T7</f>
      </c>
    </row>
    <row r="15" spans="1:6" ht="12.75">
      <c r="A15" s="11" t="s">
        <v>1757</v>
      </c>
      <c s="12" t="s">
        <v>1758</v>
      </c>
      <c s="14">
        <f>'SO 01.51'!K8+'SO 01.51'!M8</f>
      </c>
      <c s="14">
        <f>C15*0.21</f>
      </c>
      <c s="14">
        <f>C15+D15</f>
      </c>
      <c s="13">
        <f>'SO 01.51'!T7</f>
      </c>
    </row>
    <row r="16" spans="1:6" ht="12.75">
      <c r="A16" s="11" t="s">
        <v>2014</v>
      </c>
      <c s="12" t="s">
        <v>2015</v>
      </c>
      <c s="14">
        <f>'SO 01.52'!K8+'SO 01.52'!M8</f>
      </c>
      <c s="14">
        <f>C16*0.21</f>
      </c>
      <c s="14">
        <f>C16+D16</f>
      </c>
      <c s="13">
        <f>'SO 01.52'!T7</f>
      </c>
    </row>
    <row r="17" spans="1:6" ht="12.75">
      <c r="A17" s="11" t="s">
        <v>2068</v>
      </c>
      <c s="12" t="s">
        <v>2069</v>
      </c>
      <c s="14">
        <f>'SO 01.6'!K8+'SO 01.6'!M8</f>
      </c>
      <c s="14">
        <f>C17*0.21</f>
      </c>
      <c s="14">
        <f>C17+D17</f>
      </c>
      <c s="13">
        <f>'SO 01.6'!T7</f>
      </c>
    </row>
    <row r="18" spans="1:6" ht="12.75">
      <c r="A18" s="11" t="s">
        <v>2222</v>
      </c>
      <c s="12" t="s">
        <v>2223</v>
      </c>
      <c s="14">
        <f>'SO 01.7'!K8+'SO 01.7'!M8</f>
      </c>
      <c s="14">
        <f>C18*0.21</f>
      </c>
      <c s="14">
        <f>C18+D18</f>
      </c>
      <c s="13">
        <f>'SO 01.7'!T7</f>
      </c>
    </row>
    <row r="19" spans="1:6" ht="12.75">
      <c r="A19" s="11" t="s">
        <v>2271</v>
      </c>
      <c s="12" t="s">
        <v>2272</v>
      </c>
      <c s="14">
        <f>'SO 01.8'!K8+'SO 01.8'!M8</f>
      </c>
      <c s="14">
        <f>C19*0.21</f>
      </c>
      <c s="14">
        <f>C19+D19</f>
      </c>
      <c s="13">
        <f>'SO 01.8'!T7</f>
      </c>
    </row>
    <row r="20" spans="1:6" ht="12.75">
      <c r="A20" s="11" t="s">
        <v>2422</v>
      </c>
      <c s="12" t="s">
        <v>2423</v>
      </c>
      <c s="14">
        <f>'ZP-SO 01.1'!K8+'ZP-SO 01.1'!M8</f>
      </c>
      <c s="14">
        <f>C20*0.21</f>
      </c>
      <c s="14">
        <f>C20+D20</f>
      </c>
      <c s="13">
        <f>'ZP-SO 01.1'!T7</f>
      </c>
    </row>
    <row r="21" spans="1:6" ht="12.75">
      <c r="A21" s="11" t="s">
        <v>2655</v>
      </c>
      <c s="12" t="s">
        <v>2656</v>
      </c>
      <c s="14">
        <f>'ZP-SO 01.3'!K8+'ZP-SO 01.3'!M8</f>
      </c>
      <c s="14">
        <f>C21*0.21</f>
      </c>
      <c s="14">
        <f>C21+D21</f>
      </c>
      <c s="13">
        <f>'ZP-SO 01.3'!T7</f>
      </c>
    </row>
    <row r="22" spans="1:6" ht="12.75">
      <c r="A22" s="11" t="s">
        <v>2783</v>
      </c>
      <c s="12" t="s">
        <v>2784</v>
      </c>
      <c s="14">
        <f>'ZP-SO 01.4'!K8+'ZP-SO 01.4'!M8</f>
      </c>
      <c s="14">
        <f>C22*0.21</f>
      </c>
      <c s="14">
        <f>C22+D22</f>
      </c>
      <c s="13">
        <f>'ZP-SO 01.4'!T7</f>
      </c>
    </row>
    <row r="23" spans="1:6" ht="12.75">
      <c r="A23" s="11" t="s">
        <v>3013</v>
      </c>
      <c s="12" t="s">
        <v>3014</v>
      </c>
      <c s="14">
        <f>'ZP-SO 01.9'!K8+'ZP-SO 01.9'!M8</f>
      </c>
      <c s="14">
        <f>C23*0.21</f>
      </c>
      <c s="14">
        <f>C23+D23</f>
      </c>
      <c s="13">
        <f>'ZP-SO 01.9'!T7</f>
      </c>
    </row>
    <row r="24" spans="1:6" ht="12.75">
      <c r="A24" s="11" t="s">
        <v>3191</v>
      </c>
      <c s="12" t="s">
        <v>3192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3193</v>
      </c>
      <c s="12" t="s">
        <v>3192</v>
      </c>
      <c s="14">
        <f>'SO 98-98'!K8+'SO 98-98'!M8</f>
      </c>
      <c s="14">
        <f>C25*0.21</f>
      </c>
      <c s="14">
        <f>C25+D25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COUNTIFS(L8:L327,"=0",A8:A327,"P")+COUNTIFS(L8:L327,"",A8:A327,"P")+SUM(Q8:Q327)</f>
      </c>
    </row>
    <row r="8" spans="1:13" ht="12.75">
      <c r="A8" t="s">
        <v>44</v>
      </c>
      <c r="C8" s="28" t="s">
        <v>2273</v>
      </c>
      <c r="E8" s="30" t="s">
        <v>2272</v>
      </c>
      <c r="J8" s="29">
        <f>0+J9+J54+J83+J88+J97+J146+J203+J256+J273+J302</f>
      </c>
      <c s="29">
        <f>0+K9+K54+K83+K88+K97+K146+K203+K256+K273+K302</f>
      </c>
      <c s="29">
        <f>0+L9+L54+L83+L88+L97+L146+L203+L256+L273+L302</f>
      </c>
      <c s="29">
        <f>0+M9+M54+M83+M88+M97+M146+M203+M256+M273+M302</f>
      </c>
    </row>
    <row r="9" spans="1:13" ht="12.75">
      <c r="A9" t="s">
        <v>46</v>
      </c>
      <c r="C9" s="31" t="s">
        <v>2274</v>
      </c>
      <c r="E9" s="33" t="s">
        <v>2072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25.5">
      <c r="A10" t="s">
        <v>49</v>
      </c>
      <c s="34" t="s">
        <v>47</v>
      </c>
      <c s="34" t="s">
        <v>2275</v>
      </c>
      <c s="35" t="s">
        <v>5</v>
      </c>
      <c s="6" t="s">
        <v>2276</v>
      </c>
      <c s="36" t="s">
        <v>600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611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2277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2278</v>
      </c>
      <c s="35" t="s">
        <v>5</v>
      </c>
      <c s="6" t="s">
        <v>2279</v>
      </c>
      <c s="36" t="s">
        <v>600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611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25.5">
      <c r="A16" s="35" t="s">
        <v>55</v>
      </c>
      <c r="E16" s="40" t="s">
        <v>2277</v>
      </c>
    </row>
    <row r="17" spans="1:5" ht="12.75">
      <c r="A17" t="s">
        <v>57</v>
      </c>
      <c r="E17" s="39" t="s">
        <v>5</v>
      </c>
    </row>
    <row r="18" spans="1:16" ht="25.5">
      <c r="A18" t="s">
        <v>49</v>
      </c>
      <c s="34" t="s">
        <v>26</v>
      </c>
      <c s="34" t="s">
        <v>2280</v>
      </c>
      <c s="35" t="s">
        <v>5</v>
      </c>
      <c s="6" t="s">
        <v>2281</v>
      </c>
      <c s="36" t="s">
        <v>600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611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55</v>
      </c>
      <c r="E20" s="40" t="s">
        <v>2277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2282</v>
      </c>
      <c s="35" t="s">
        <v>5</v>
      </c>
      <c s="6" t="s">
        <v>2081</v>
      </c>
      <c s="36" t="s">
        <v>600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611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25.5">
      <c r="A24" s="35" t="s">
        <v>55</v>
      </c>
      <c r="E24" s="40" t="s">
        <v>2277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2283</v>
      </c>
      <c s="35" t="s">
        <v>5</v>
      </c>
      <c s="6" t="s">
        <v>2086</v>
      </c>
      <c s="36" t="s">
        <v>600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611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25.5">
      <c r="A28" s="35" t="s">
        <v>55</v>
      </c>
      <c r="E28" s="40" t="s">
        <v>2277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70</v>
      </c>
      <c s="34" t="s">
        <v>2284</v>
      </c>
      <c s="35" t="s">
        <v>5</v>
      </c>
      <c s="6" t="s">
        <v>2285</v>
      </c>
      <c s="36" t="s">
        <v>600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611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25.5">
      <c r="A32" s="35" t="s">
        <v>55</v>
      </c>
      <c r="E32" s="40" t="s">
        <v>2277</v>
      </c>
    </row>
    <row r="33" spans="1:5" ht="12.75">
      <c r="A33" t="s">
        <v>57</v>
      </c>
      <c r="E33" s="39" t="s">
        <v>5</v>
      </c>
    </row>
    <row r="34" spans="1:16" ht="25.5">
      <c r="A34" t="s">
        <v>49</v>
      </c>
      <c s="34" t="s">
        <v>74</v>
      </c>
      <c s="34" t="s">
        <v>2286</v>
      </c>
      <c s="35" t="s">
        <v>5</v>
      </c>
      <c s="6" t="s">
        <v>2287</v>
      </c>
      <c s="36" t="s">
        <v>600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611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55</v>
      </c>
      <c r="E36" s="40" t="s">
        <v>2277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77</v>
      </c>
      <c s="34" t="s">
        <v>2288</v>
      </c>
      <c s="35" t="s">
        <v>5</v>
      </c>
      <c s="6" t="s">
        <v>2088</v>
      </c>
      <c s="36" t="s">
        <v>600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611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25.5">
      <c r="A40" s="35" t="s">
        <v>55</v>
      </c>
      <c r="E40" s="40" t="s">
        <v>2277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80</v>
      </c>
      <c s="34" t="s">
        <v>2289</v>
      </c>
      <c s="35" t="s">
        <v>5</v>
      </c>
      <c s="6" t="s">
        <v>2090</v>
      </c>
      <c s="36" t="s">
        <v>600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611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25.5">
      <c r="A44" s="35" t="s">
        <v>55</v>
      </c>
      <c r="E44" s="40" t="s">
        <v>2277</v>
      </c>
    </row>
    <row r="45" spans="1:5" ht="12.75">
      <c r="A45" t="s">
        <v>57</v>
      </c>
      <c r="E45" s="39" t="s">
        <v>5</v>
      </c>
    </row>
    <row r="46" spans="1:16" ht="12.75">
      <c r="A46" t="s">
        <v>49</v>
      </c>
      <c s="34" t="s">
        <v>84</v>
      </c>
      <c s="34" t="s">
        <v>2290</v>
      </c>
      <c s="35" t="s">
        <v>5</v>
      </c>
      <c s="6" t="s">
        <v>2092</v>
      </c>
      <c s="36" t="s">
        <v>600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611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25.5">
      <c r="A48" s="35" t="s">
        <v>55</v>
      </c>
      <c r="E48" s="40" t="s">
        <v>2277</v>
      </c>
    </row>
    <row r="49" spans="1:5" ht="12.75">
      <c r="A49" t="s">
        <v>57</v>
      </c>
      <c r="E49" s="39" t="s">
        <v>5</v>
      </c>
    </row>
    <row r="50" spans="1:16" ht="12.75">
      <c r="A50" t="s">
        <v>49</v>
      </c>
      <c s="34" t="s">
        <v>88</v>
      </c>
      <c s="34" t="s">
        <v>2291</v>
      </c>
      <c s="35" t="s">
        <v>5</v>
      </c>
      <c s="6" t="s">
        <v>2292</v>
      </c>
      <c s="36" t="s">
        <v>600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611</v>
      </c>
      <c>
        <f>(M50*21)/100</f>
      </c>
      <c t="s">
        <v>27</v>
      </c>
    </row>
    <row r="51" spans="1:5" ht="153">
      <c r="A51" s="35" t="s">
        <v>54</v>
      </c>
      <c r="E51" s="39" t="s">
        <v>2293</v>
      </c>
    </row>
    <row r="52" spans="1:5" ht="25.5">
      <c r="A52" s="35" t="s">
        <v>55</v>
      </c>
      <c r="E52" s="40" t="s">
        <v>2277</v>
      </c>
    </row>
    <row r="53" spans="1:5" ht="12.75">
      <c r="A53" t="s">
        <v>57</v>
      </c>
      <c r="E53" s="39" t="s">
        <v>5</v>
      </c>
    </row>
    <row r="54" spans="1:13" ht="12.75">
      <c r="A54" t="s">
        <v>46</v>
      </c>
      <c r="C54" s="31" t="s">
        <v>2294</v>
      </c>
      <c r="E54" s="33" t="s">
        <v>2295</v>
      </c>
      <c r="J54" s="32">
        <f>0</f>
      </c>
      <c s="32">
        <f>0</f>
      </c>
      <c s="32">
        <f>0+L55+L59+L63+L67+L71+L75+L79</f>
      </c>
      <c s="32">
        <f>0+M55+M59+M63+M67+M71+M75+M79</f>
      </c>
    </row>
    <row r="55" spans="1:16" ht="12.75">
      <c r="A55" t="s">
        <v>49</v>
      </c>
      <c s="34" t="s">
        <v>92</v>
      </c>
      <c s="34" t="s">
        <v>2296</v>
      </c>
      <c s="35" t="s">
        <v>5</v>
      </c>
      <c s="6" t="s">
        <v>2297</v>
      </c>
      <c s="36" t="s">
        <v>600</v>
      </c>
      <c s="37">
        <v>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611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25.5">
      <c r="A57" s="35" t="s">
        <v>55</v>
      </c>
      <c r="E57" s="40" t="s">
        <v>2277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97</v>
      </c>
      <c s="34" t="s">
        <v>2298</v>
      </c>
      <c s="35" t="s">
        <v>5</v>
      </c>
      <c s="6" t="s">
        <v>2299</v>
      </c>
      <c s="36" t="s">
        <v>600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611</v>
      </c>
      <c>
        <f>(M59*21)/100</f>
      </c>
      <c t="s">
        <v>27</v>
      </c>
    </row>
    <row r="60" spans="1:5" ht="114.75">
      <c r="A60" s="35" t="s">
        <v>54</v>
      </c>
      <c r="E60" s="39" t="s">
        <v>2300</v>
      </c>
    </row>
    <row r="61" spans="1:5" ht="25.5">
      <c r="A61" s="35" t="s">
        <v>55</v>
      </c>
      <c r="E61" s="40" t="s">
        <v>2277</v>
      </c>
    </row>
    <row r="62" spans="1:5" ht="12.75">
      <c r="A62" t="s">
        <v>57</v>
      </c>
      <c r="E62" s="39" t="s">
        <v>5</v>
      </c>
    </row>
    <row r="63" spans="1:16" ht="12.75">
      <c r="A63" t="s">
        <v>49</v>
      </c>
      <c s="34" t="s">
        <v>100</v>
      </c>
      <c s="34" t="s">
        <v>2301</v>
      </c>
      <c s="35" t="s">
        <v>5</v>
      </c>
      <c s="6" t="s">
        <v>2302</v>
      </c>
      <c s="36" t="s">
        <v>600</v>
      </c>
      <c s="37">
        <v>7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611</v>
      </c>
      <c>
        <f>(M63*21)/100</f>
      </c>
      <c t="s">
        <v>27</v>
      </c>
    </row>
    <row r="64" spans="1:5" ht="114.75">
      <c r="A64" s="35" t="s">
        <v>54</v>
      </c>
      <c r="E64" s="39" t="s">
        <v>2303</v>
      </c>
    </row>
    <row r="65" spans="1:5" ht="25.5">
      <c r="A65" s="35" t="s">
        <v>55</v>
      </c>
      <c r="E65" s="40" t="s">
        <v>2277</v>
      </c>
    </row>
    <row r="66" spans="1:5" ht="12.75">
      <c r="A66" t="s">
        <v>57</v>
      </c>
      <c r="E66" s="39" t="s">
        <v>5</v>
      </c>
    </row>
    <row r="67" spans="1:16" ht="12.75">
      <c r="A67" t="s">
        <v>49</v>
      </c>
      <c s="34" t="s">
        <v>104</v>
      </c>
      <c s="34" t="s">
        <v>2304</v>
      </c>
      <c s="35" t="s">
        <v>5</v>
      </c>
      <c s="6" t="s">
        <v>2305</v>
      </c>
      <c s="36" t="s">
        <v>600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611</v>
      </c>
      <c>
        <f>(M67*21)/100</f>
      </c>
      <c t="s">
        <v>27</v>
      </c>
    </row>
    <row r="68" spans="1:5" ht="63.75">
      <c r="A68" s="35" t="s">
        <v>54</v>
      </c>
      <c r="E68" s="39" t="s">
        <v>2306</v>
      </c>
    </row>
    <row r="69" spans="1:5" ht="25.5">
      <c r="A69" s="35" t="s">
        <v>55</v>
      </c>
      <c r="E69" s="40" t="s">
        <v>2277</v>
      </c>
    </row>
    <row r="70" spans="1:5" ht="12.75">
      <c r="A70" t="s">
        <v>57</v>
      </c>
      <c r="E70" s="39" t="s">
        <v>5</v>
      </c>
    </row>
    <row r="71" spans="1:16" ht="12.75">
      <c r="A71" t="s">
        <v>49</v>
      </c>
      <c s="34" t="s">
        <v>108</v>
      </c>
      <c s="34" t="s">
        <v>2307</v>
      </c>
      <c s="35" t="s">
        <v>5</v>
      </c>
      <c s="6" t="s">
        <v>2308</v>
      </c>
      <c s="36" t="s">
        <v>600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611</v>
      </c>
      <c>
        <f>(M71*21)/100</f>
      </c>
      <c t="s">
        <v>27</v>
      </c>
    </row>
    <row r="72" spans="1:5" ht="76.5">
      <c r="A72" s="35" t="s">
        <v>54</v>
      </c>
      <c r="E72" s="39" t="s">
        <v>2309</v>
      </c>
    </row>
    <row r="73" spans="1:5" ht="25.5">
      <c r="A73" s="35" t="s">
        <v>55</v>
      </c>
      <c r="E73" s="40" t="s">
        <v>2277</v>
      </c>
    </row>
    <row r="74" spans="1:5" ht="12.75">
      <c r="A74" t="s">
        <v>57</v>
      </c>
      <c r="E74" s="39" t="s">
        <v>5</v>
      </c>
    </row>
    <row r="75" spans="1:16" ht="12.75">
      <c r="A75" t="s">
        <v>49</v>
      </c>
      <c s="34" t="s">
        <v>111</v>
      </c>
      <c s="34" t="s">
        <v>2310</v>
      </c>
      <c s="35" t="s">
        <v>5</v>
      </c>
      <c s="6" t="s">
        <v>2311</v>
      </c>
      <c s="36" t="s">
        <v>600</v>
      </c>
      <c s="37">
        <v>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611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25.5">
      <c r="A77" s="35" t="s">
        <v>55</v>
      </c>
      <c r="E77" s="40" t="s">
        <v>2277</v>
      </c>
    </row>
    <row r="78" spans="1:5" ht="12.75">
      <c r="A78" t="s">
        <v>57</v>
      </c>
      <c r="E78" s="39" t="s">
        <v>5</v>
      </c>
    </row>
    <row r="79" spans="1:16" ht="12.75">
      <c r="A79" t="s">
        <v>49</v>
      </c>
      <c s="34" t="s">
        <v>117</v>
      </c>
      <c s="34" t="s">
        <v>2312</v>
      </c>
      <c s="35" t="s">
        <v>5</v>
      </c>
      <c s="6" t="s">
        <v>2313</v>
      </c>
      <c s="36" t="s">
        <v>600</v>
      </c>
      <c s="37">
        <v>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611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25.5">
      <c r="A81" s="35" t="s">
        <v>55</v>
      </c>
      <c r="E81" s="40" t="s">
        <v>2277</v>
      </c>
    </row>
    <row r="82" spans="1:5" ht="12.75">
      <c r="A82" t="s">
        <v>57</v>
      </c>
      <c r="E82" s="39" t="s">
        <v>5</v>
      </c>
    </row>
    <row r="83" spans="1:13" ht="12.75">
      <c r="A83" t="s">
        <v>46</v>
      </c>
      <c r="C83" s="31" t="s">
        <v>2314</v>
      </c>
      <c r="E83" s="33" t="s">
        <v>2108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49</v>
      </c>
      <c s="34" t="s">
        <v>121</v>
      </c>
      <c s="34" t="s">
        <v>2315</v>
      </c>
      <c s="35" t="s">
        <v>5</v>
      </c>
      <c s="6" t="s">
        <v>2316</v>
      </c>
      <c s="36" t="s">
        <v>144</v>
      </c>
      <c s="37">
        <v>400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611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25.5">
      <c r="A86" s="35" t="s">
        <v>55</v>
      </c>
      <c r="E86" s="40" t="s">
        <v>2277</v>
      </c>
    </row>
    <row r="87" spans="1:5" ht="12.75">
      <c r="A87" t="s">
        <v>57</v>
      </c>
      <c r="E87" s="39" t="s">
        <v>5</v>
      </c>
    </row>
    <row r="88" spans="1:13" ht="12.75">
      <c r="A88" t="s">
        <v>46</v>
      </c>
      <c r="C88" s="31" t="s">
        <v>2317</v>
      </c>
      <c r="E88" s="33" t="s">
        <v>2112</v>
      </c>
      <c r="J88" s="32">
        <f>0</f>
      </c>
      <c s="32">
        <f>0</f>
      </c>
      <c s="32">
        <f>0+L89+L93</f>
      </c>
      <c s="32">
        <f>0+M89+M93</f>
      </c>
    </row>
    <row r="89" spans="1:16" ht="12.75">
      <c r="A89" t="s">
        <v>49</v>
      </c>
      <c s="34" t="s">
        <v>125</v>
      </c>
      <c s="34" t="s">
        <v>2318</v>
      </c>
      <c s="35" t="s">
        <v>5</v>
      </c>
      <c s="6" t="s">
        <v>2118</v>
      </c>
      <c s="36" t="s">
        <v>600</v>
      </c>
      <c s="37">
        <v>45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611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25.5">
      <c r="A91" s="35" t="s">
        <v>55</v>
      </c>
      <c r="E91" s="40" t="s">
        <v>2277</v>
      </c>
    </row>
    <row r="92" spans="1:5" ht="12.75">
      <c r="A92" t="s">
        <v>57</v>
      </c>
      <c r="E92" s="39" t="s">
        <v>5</v>
      </c>
    </row>
    <row r="93" spans="1:16" ht="12.75">
      <c r="A93" t="s">
        <v>49</v>
      </c>
      <c s="34" t="s">
        <v>129</v>
      </c>
      <c s="34" t="s">
        <v>2319</v>
      </c>
      <c s="35" t="s">
        <v>5</v>
      </c>
      <c s="6" t="s">
        <v>2320</v>
      </c>
      <c s="36" t="s">
        <v>144</v>
      </c>
      <c s="37">
        <v>20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611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25.5">
      <c r="A95" s="35" t="s">
        <v>55</v>
      </c>
      <c r="E95" s="40" t="s">
        <v>2277</v>
      </c>
    </row>
    <row r="96" spans="1:5" ht="12.75">
      <c r="A96" t="s">
        <v>57</v>
      </c>
      <c r="E96" s="39" t="s">
        <v>5</v>
      </c>
    </row>
    <row r="97" spans="1:13" ht="12.75">
      <c r="A97" t="s">
        <v>46</v>
      </c>
      <c r="C97" s="31" t="s">
        <v>2321</v>
      </c>
      <c r="E97" s="33" t="s">
        <v>2130</v>
      </c>
      <c r="J97" s="32">
        <f>0</f>
      </c>
      <c s="32">
        <f>0</f>
      </c>
      <c s="32">
        <f>0+L98+L102+L106+L110+L114+L118+L122+L126+L130+L134+L138+L142</f>
      </c>
      <c s="32">
        <f>0+M98+M102+M106+M110+M114+M118+M122+M126+M130+M134+M138+M142</f>
      </c>
    </row>
    <row r="98" spans="1:16" ht="12.75">
      <c r="A98" t="s">
        <v>49</v>
      </c>
      <c s="34" t="s">
        <v>133</v>
      </c>
      <c s="34" t="s">
        <v>2322</v>
      </c>
      <c s="35" t="s">
        <v>5</v>
      </c>
      <c s="6" t="s">
        <v>2132</v>
      </c>
      <c s="36" t="s">
        <v>600</v>
      </c>
      <c s="37">
        <v>11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611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25.5">
      <c r="A100" s="35" t="s">
        <v>55</v>
      </c>
      <c r="E100" s="40" t="s">
        <v>2277</v>
      </c>
    </row>
    <row r="101" spans="1:5" ht="12.75">
      <c r="A101" t="s">
        <v>57</v>
      </c>
      <c r="E101" s="39" t="s">
        <v>5</v>
      </c>
    </row>
    <row r="102" spans="1:16" ht="12.75">
      <c r="A102" t="s">
        <v>49</v>
      </c>
      <c s="34" t="s">
        <v>137</v>
      </c>
      <c s="34" t="s">
        <v>2323</v>
      </c>
      <c s="35" t="s">
        <v>5</v>
      </c>
      <c s="6" t="s">
        <v>2134</v>
      </c>
      <c s="36" t="s">
        <v>600</v>
      </c>
      <c s="37">
        <v>22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611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25.5">
      <c r="A104" s="35" t="s">
        <v>55</v>
      </c>
      <c r="E104" s="40" t="s">
        <v>2277</v>
      </c>
    </row>
    <row r="105" spans="1:5" ht="12.75">
      <c r="A105" t="s">
        <v>57</v>
      </c>
      <c r="E105" s="39" t="s">
        <v>5</v>
      </c>
    </row>
    <row r="106" spans="1:16" ht="12.75">
      <c r="A106" t="s">
        <v>49</v>
      </c>
      <c s="34" t="s">
        <v>141</v>
      </c>
      <c s="34" t="s">
        <v>2324</v>
      </c>
      <c s="35" t="s">
        <v>5</v>
      </c>
      <c s="6" t="s">
        <v>2136</v>
      </c>
      <c s="36" t="s">
        <v>600</v>
      </c>
      <c s="37">
        <v>22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611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25.5">
      <c r="A108" s="35" t="s">
        <v>55</v>
      </c>
      <c r="E108" s="40" t="s">
        <v>2277</v>
      </c>
    </row>
    <row r="109" spans="1:5" ht="12.75">
      <c r="A109" t="s">
        <v>57</v>
      </c>
      <c r="E109" s="39" t="s">
        <v>5</v>
      </c>
    </row>
    <row r="110" spans="1:16" ht="12.75">
      <c r="A110" t="s">
        <v>49</v>
      </c>
      <c s="34" t="s">
        <v>146</v>
      </c>
      <c s="34" t="s">
        <v>2325</v>
      </c>
      <c s="35" t="s">
        <v>5</v>
      </c>
      <c s="6" t="s">
        <v>2138</v>
      </c>
      <c s="36" t="s">
        <v>600</v>
      </c>
      <c s="37">
        <v>11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611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25.5">
      <c r="A112" s="35" t="s">
        <v>55</v>
      </c>
      <c r="E112" s="40" t="s">
        <v>2277</v>
      </c>
    </row>
    <row r="113" spans="1:5" ht="12.75">
      <c r="A113" t="s">
        <v>57</v>
      </c>
      <c r="E113" s="39" t="s">
        <v>5</v>
      </c>
    </row>
    <row r="114" spans="1:16" ht="12.75">
      <c r="A114" t="s">
        <v>49</v>
      </c>
      <c s="34" t="s">
        <v>151</v>
      </c>
      <c s="34" t="s">
        <v>2326</v>
      </c>
      <c s="35" t="s">
        <v>5</v>
      </c>
      <c s="6" t="s">
        <v>2327</v>
      </c>
      <c s="36" t="s">
        <v>1355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611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25.5">
      <c r="A116" s="35" t="s">
        <v>55</v>
      </c>
      <c r="E116" s="40" t="s">
        <v>2277</v>
      </c>
    </row>
    <row r="117" spans="1:5" ht="12.75">
      <c r="A117" t="s">
        <v>57</v>
      </c>
      <c r="E117" s="39" t="s">
        <v>5</v>
      </c>
    </row>
    <row r="118" spans="1:16" ht="12.75">
      <c r="A118" t="s">
        <v>49</v>
      </c>
      <c s="34" t="s">
        <v>155</v>
      </c>
      <c s="34" t="s">
        <v>2328</v>
      </c>
      <c s="35" t="s">
        <v>5</v>
      </c>
      <c s="6" t="s">
        <v>2329</v>
      </c>
      <c s="36" t="s">
        <v>600</v>
      </c>
      <c s="37">
        <v>11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611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25.5">
      <c r="A120" s="35" t="s">
        <v>55</v>
      </c>
      <c r="E120" s="40" t="s">
        <v>2277</v>
      </c>
    </row>
    <row r="121" spans="1:5" ht="12.75">
      <c r="A121" t="s">
        <v>57</v>
      </c>
      <c r="E121" s="39" t="s">
        <v>5</v>
      </c>
    </row>
    <row r="122" spans="1:16" ht="12.75">
      <c r="A122" t="s">
        <v>49</v>
      </c>
      <c s="34" t="s">
        <v>159</v>
      </c>
      <c s="34" t="s">
        <v>2330</v>
      </c>
      <c s="35" t="s">
        <v>5</v>
      </c>
      <c s="6" t="s">
        <v>2140</v>
      </c>
      <c s="36" t="s">
        <v>600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611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25.5">
      <c r="A124" s="35" t="s">
        <v>55</v>
      </c>
      <c r="E124" s="40" t="s">
        <v>2277</v>
      </c>
    </row>
    <row r="125" spans="1:5" ht="12.75">
      <c r="A125" t="s">
        <v>57</v>
      </c>
      <c r="E125" s="39" t="s">
        <v>5</v>
      </c>
    </row>
    <row r="126" spans="1:16" ht="12.75">
      <c r="A126" t="s">
        <v>49</v>
      </c>
      <c s="34" t="s">
        <v>163</v>
      </c>
      <c s="34" t="s">
        <v>2331</v>
      </c>
      <c s="35" t="s">
        <v>5</v>
      </c>
      <c s="6" t="s">
        <v>2142</v>
      </c>
      <c s="36" t="s">
        <v>600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611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25.5">
      <c r="A128" s="35" t="s">
        <v>55</v>
      </c>
      <c r="E128" s="40" t="s">
        <v>2277</v>
      </c>
    </row>
    <row r="129" spans="1:5" ht="12.75">
      <c r="A129" t="s">
        <v>57</v>
      </c>
      <c r="E129" s="39" t="s">
        <v>5</v>
      </c>
    </row>
    <row r="130" spans="1:16" ht="12.75">
      <c r="A130" t="s">
        <v>49</v>
      </c>
      <c s="34" t="s">
        <v>167</v>
      </c>
      <c s="34" t="s">
        <v>2332</v>
      </c>
      <c s="35" t="s">
        <v>5</v>
      </c>
      <c s="6" t="s">
        <v>2144</v>
      </c>
      <c s="36" t="s">
        <v>600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611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25.5">
      <c r="A132" s="35" t="s">
        <v>55</v>
      </c>
      <c r="E132" s="40" t="s">
        <v>2277</v>
      </c>
    </row>
    <row r="133" spans="1:5" ht="12.75">
      <c r="A133" t="s">
        <v>57</v>
      </c>
      <c r="E133" s="39" t="s">
        <v>5</v>
      </c>
    </row>
    <row r="134" spans="1:16" ht="12.75">
      <c r="A134" t="s">
        <v>49</v>
      </c>
      <c s="34" t="s">
        <v>171</v>
      </c>
      <c s="34" t="s">
        <v>2333</v>
      </c>
      <c s="35" t="s">
        <v>5</v>
      </c>
      <c s="6" t="s">
        <v>2175</v>
      </c>
      <c s="36" t="s">
        <v>600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611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25.5">
      <c r="A136" s="35" t="s">
        <v>55</v>
      </c>
      <c r="E136" s="40" t="s">
        <v>2277</v>
      </c>
    </row>
    <row r="137" spans="1:5" ht="12.75">
      <c r="A137" t="s">
        <v>57</v>
      </c>
      <c r="E137" s="39" t="s">
        <v>5</v>
      </c>
    </row>
    <row r="138" spans="1:16" ht="12.75">
      <c r="A138" t="s">
        <v>49</v>
      </c>
      <c s="34" t="s">
        <v>175</v>
      </c>
      <c s="34" t="s">
        <v>2334</v>
      </c>
      <c s="35" t="s">
        <v>5</v>
      </c>
      <c s="6" t="s">
        <v>2146</v>
      </c>
      <c s="36" t="s">
        <v>600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611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25.5">
      <c r="A140" s="35" t="s">
        <v>55</v>
      </c>
      <c r="E140" s="40" t="s">
        <v>2277</v>
      </c>
    </row>
    <row r="141" spans="1:5" ht="12.75">
      <c r="A141" t="s">
        <v>57</v>
      </c>
      <c r="E141" s="39" t="s">
        <v>5</v>
      </c>
    </row>
    <row r="142" spans="1:16" ht="12.75">
      <c r="A142" t="s">
        <v>49</v>
      </c>
      <c s="34" t="s">
        <v>179</v>
      </c>
      <c s="34" t="s">
        <v>2335</v>
      </c>
      <c s="35" t="s">
        <v>5</v>
      </c>
      <c s="6" t="s">
        <v>2063</v>
      </c>
      <c s="36" t="s">
        <v>600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611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25.5">
      <c r="A144" s="35" t="s">
        <v>55</v>
      </c>
      <c r="E144" s="40" t="s">
        <v>2277</v>
      </c>
    </row>
    <row r="145" spans="1:5" ht="12.75">
      <c r="A145" t="s">
        <v>57</v>
      </c>
      <c r="E145" s="39" t="s">
        <v>5</v>
      </c>
    </row>
    <row r="146" spans="1:13" ht="12.75">
      <c r="A146" t="s">
        <v>46</v>
      </c>
      <c r="C146" s="31" t="s">
        <v>2336</v>
      </c>
      <c r="E146" s="33" t="s">
        <v>2337</v>
      </c>
      <c r="J146" s="32">
        <f>0</f>
      </c>
      <c s="32">
        <f>0</f>
      </c>
      <c s="32">
        <f>0+L147+L151+L155+L159+L163+L167+L171+L175+L179+L183+L187+L191+L195+L199</f>
      </c>
      <c s="32">
        <f>0+M147+M151+M155+M159+M163+M167+M171+M175+M179+M183+M187+M191+M195+M199</f>
      </c>
    </row>
    <row r="147" spans="1:16" ht="12.75">
      <c r="A147" t="s">
        <v>49</v>
      </c>
      <c s="34" t="s">
        <v>183</v>
      </c>
      <c s="34" t="s">
        <v>2338</v>
      </c>
      <c s="35" t="s">
        <v>5</v>
      </c>
      <c s="6" t="s">
        <v>2339</v>
      </c>
      <c s="36" t="s">
        <v>600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611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25.5">
      <c r="A149" s="35" t="s">
        <v>55</v>
      </c>
      <c r="E149" s="40" t="s">
        <v>2277</v>
      </c>
    </row>
    <row r="150" spans="1:5" ht="12.75">
      <c r="A150" t="s">
        <v>57</v>
      </c>
      <c r="E150" s="39" t="s">
        <v>5</v>
      </c>
    </row>
    <row r="151" spans="1:16" ht="12.75">
      <c r="A151" t="s">
        <v>49</v>
      </c>
      <c s="34" t="s">
        <v>187</v>
      </c>
      <c s="34" t="s">
        <v>2340</v>
      </c>
      <c s="35" t="s">
        <v>5</v>
      </c>
      <c s="6" t="s">
        <v>2341</v>
      </c>
      <c s="36" t="s">
        <v>600</v>
      </c>
      <c s="37">
        <v>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611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25.5">
      <c r="A153" s="35" t="s">
        <v>55</v>
      </c>
      <c r="E153" s="40" t="s">
        <v>2277</v>
      </c>
    </row>
    <row r="154" spans="1:5" ht="12.75">
      <c r="A154" t="s">
        <v>57</v>
      </c>
      <c r="E154" s="39" t="s">
        <v>5</v>
      </c>
    </row>
    <row r="155" spans="1:16" ht="12.75">
      <c r="A155" t="s">
        <v>49</v>
      </c>
      <c s="34" t="s">
        <v>191</v>
      </c>
      <c s="34" t="s">
        <v>2342</v>
      </c>
      <c s="35" t="s">
        <v>5</v>
      </c>
      <c s="6" t="s">
        <v>2343</v>
      </c>
      <c s="36" t="s">
        <v>600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611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25.5">
      <c r="A157" s="35" t="s">
        <v>55</v>
      </c>
      <c r="E157" s="40" t="s">
        <v>2277</v>
      </c>
    </row>
    <row r="158" spans="1:5" ht="12.75">
      <c r="A158" t="s">
        <v>57</v>
      </c>
      <c r="E158" s="39" t="s">
        <v>5</v>
      </c>
    </row>
    <row r="159" spans="1:16" ht="12.75">
      <c r="A159" t="s">
        <v>49</v>
      </c>
      <c s="34" t="s">
        <v>195</v>
      </c>
      <c s="34" t="s">
        <v>2344</v>
      </c>
      <c s="35" t="s">
        <v>5</v>
      </c>
      <c s="6" t="s">
        <v>2345</v>
      </c>
      <c s="36" t="s">
        <v>600</v>
      </c>
      <c s="37">
        <v>3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611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25.5">
      <c r="A161" s="35" t="s">
        <v>55</v>
      </c>
      <c r="E161" s="40" t="s">
        <v>2277</v>
      </c>
    </row>
    <row r="162" spans="1:5" ht="12.75">
      <c r="A162" t="s">
        <v>57</v>
      </c>
      <c r="E162" s="39" t="s">
        <v>5</v>
      </c>
    </row>
    <row r="163" spans="1:16" ht="12.75">
      <c r="A163" t="s">
        <v>49</v>
      </c>
      <c s="34" t="s">
        <v>199</v>
      </c>
      <c s="34" t="s">
        <v>2344</v>
      </c>
      <c s="35" t="s">
        <v>47</v>
      </c>
      <c s="6" t="s">
        <v>2345</v>
      </c>
      <c s="36" t="s">
        <v>600</v>
      </c>
      <c s="37">
        <v>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611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25.5">
      <c r="A165" s="35" t="s">
        <v>55</v>
      </c>
      <c r="E165" s="40" t="s">
        <v>2277</v>
      </c>
    </row>
    <row r="166" spans="1:5" ht="12.75">
      <c r="A166" t="s">
        <v>57</v>
      </c>
      <c r="E166" s="39" t="s">
        <v>5</v>
      </c>
    </row>
    <row r="167" spans="1:16" ht="12.75">
      <c r="A167" t="s">
        <v>49</v>
      </c>
      <c s="34" t="s">
        <v>203</v>
      </c>
      <c s="34" t="s">
        <v>2346</v>
      </c>
      <c s="35" t="s">
        <v>5</v>
      </c>
      <c s="6" t="s">
        <v>2347</v>
      </c>
      <c s="36" t="s">
        <v>600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611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25.5">
      <c r="A169" s="35" t="s">
        <v>55</v>
      </c>
      <c r="E169" s="40" t="s">
        <v>2277</v>
      </c>
    </row>
    <row r="170" spans="1:5" ht="12.75">
      <c r="A170" t="s">
        <v>57</v>
      </c>
      <c r="E170" s="39" t="s">
        <v>5</v>
      </c>
    </row>
    <row r="171" spans="1:16" ht="12.75">
      <c r="A171" t="s">
        <v>49</v>
      </c>
      <c s="34" t="s">
        <v>207</v>
      </c>
      <c s="34" t="s">
        <v>2348</v>
      </c>
      <c s="35" t="s">
        <v>5</v>
      </c>
      <c s="6" t="s">
        <v>2349</v>
      </c>
      <c s="36" t="s">
        <v>600</v>
      </c>
      <c s="37">
        <v>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611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25.5">
      <c r="A173" s="35" t="s">
        <v>55</v>
      </c>
      <c r="E173" s="40" t="s">
        <v>2277</v>
      </c>
    </row>
    <row r="174" spans="1:5" ht="12.75">
      <c r="A174" t="s">
        <v>57</v>
      </c>
      <c r="E174" s="39" t="s">
        <v>5</v>
      </c>
    </row>
    <row r="175" spans="1:16" ht="12.75">
      <c r="A175" t="s">
        <v>49</v>
      </c>
      <c s="34" t="s">
        <v>211</v>
      </c>
      <c s="34" t="s">
        <v>2350</v>
      </c>
      <c s="35" t="s">
        <v>5</v>
      </c>
      <c s="6" t="s">
        <v>2351</v>
      </c>
      <c s="36" t="s">
        <v>600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611</v>
      </c>
      <c>
        <f>(M175*21)/100</f>
      </c>
      <c t="s">
        <v>27</v>
      </c>
    </row>
    <row r="176" spans="1:5" ht="38.25">
      <c r="A176" s="35" t="s">
        <v>54</v>
      </c>
      <c r="E176" s="39" t="s">
        <v>2352</v>
      </c>
    </row>
    <row r="177" spans="1:5" ht="25.5">
      <c r="A177" s="35" t="s">
        <v>55</v>
      </c>
      <c r="E177" s="40" t="s">
        <v>2277</v>
      </c>
    </row>
    <row r="178" spans="1:5" ht="12.75">
      <c r="A178" t="s">
        <v>57</v>
      </c>
      <c r="E178" s="39" t="s">
        <v>5</v>
      </c>
    </row>
    <row r="179" spans="1:16" ht="12.75">
      <c r="A179" t="s">
        <v>49</v>
      </c>
      <c s="34" t="s">
        <v>215</v>
      </c>
      <c s="34" t="s">
        <v>2353</v>
      </c>
      <c s="35" t="s">
        <v>5</v>
      </c>
      <c s="6" t="s">
        <v>2354</v>
      </c>
      <c s="36" t="s">
        <v>600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611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25.5">
      <c r="A181" s="35" t="s">
        <v>55</v>
      </c>
      <c r="E181" s="40" t="s">
        <v>2277</v>
      </c>
    </row>
    <row r="182" spans="1:5" ht="12.75">
      <c r="A182" t="s">
        <v>57</v>
      </c>
      <c r="E182" s="39" t="s">
        <v>5</v>
      </c>
    </row>
    <row r="183" spans="1:16" ht="12.75">
      <c r="A183" t="s">
        <v>49</v>
      </c>
      <c s="34" t="s">
        <v>220</v>
      </c>
      <c s="34" t="s">
        <v>2355</v>
      </c>
      <c s="35" t="s">
        <v>5</v>
      </c>
      <c s="6" t="s">
        <v>2356</v>
      </c>
      <c s="36" t="s">
        <v>600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611</v>
      </c>
      <c>
        <f>(M183*21)/100</f>
      </c>
      <c t="s">
        <v>27</v>
      </c>
    </row>
    <row r="184" spans="1:5" ht="51">
      <c r="A184" s="35" t="s">
        <v>54</v>
      </c>
      <c r="E184" s="39" t="s">
        <v>2357</v>
      </c>
    </row>
    <row r="185" spans="1:5" ht="25.5">
      <c r="A185" s="35" t="s">
        <v>55</v>
      </c>
      <c r="E185" s="40" t="s">
        <v>2277</v>
      </c>
    </row>
    <row r="186" spans="1:5" ht="12.75">
      <c r="A186" t="s">
        <v>57</v>
      </c>
      <c r="E186" s="39" t="s">
        <v>5</v>
      </c>
    </row>
    <row r="187" spans="1:16" ht="12.75">
      <c r="A187" t="s">
        <v>49</v>
      </c>
      <c s="34" t="s">
        <v>224</v>
      </c>
      <c s="34" t="s">
        <v>2358</v>
      </c>
      <c s="35" t="s">
        <v>5</v>
      </c>
      <c s="6" t="s">
        <v>2359</v>
      </c>
      <c s="36" t="s">
        <v>600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611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25.5">
      <c r="A189" s="35" t="s">
        <v>55</v>
      </c>
      <c r="E189" s="40" t="s">
        <v>2277</v>
      </c>
    </row>
    <row r="190" spans="1:5" ht="12.75">
      <c r="A190" t="s">
        <v>57</v>
      </c>
      <c r="E190" s="39" t="s">
        <v>5</v>
      </c>
    </row>
    <row r="191" spans="1:16" ht="12.75">
      <c r="A191" t="s">
        <v>49</v>
      </c>
      <c s="34" t="s">
        <v>228</v>
      </c>
      <c s="34" t="s">
        <v>2360</v>
      </c>
      <c s="35" t="s">
        <v>5</v>
      </c>
      <c s="6" t="s">
        <v>2361</v>
      </c>
      <c s="36" t="s">
        <v>600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611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25.5">
      <c r="A193" s="35" t="s">
        <v>55</v>
      </c>
      <c r="E193" s="40" t="s">
        <v>2277</v>
      </c>
    </row>
    <row r="194" spans="1:5" ht="12.75">
      <c r="A194" t="s">
        <v>57</v>
      </c>
      <c r="E194" s="39" t="s">
        <v>5</v>
      </c>
    </row>
    <row r="195" spans="1:16" ht="12.75">
      <c r="A195" t="s">
        <v>49</v>
      </c>
      <c s="34" t="s">
        <v>231</v>
      </c>
      <c s="34" t="s">
        <v>2362</v>
      </c>
      <c s="35" t="s">
        <v>5</v>
      </c>
      <c s="6" t="s">
        <v>2361</v>
      </c>
      <c s="36" t="s">
        <v>600</v>
      </c>
      <c s="37">
        <v>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611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25.5">
      <c r="A197" s="35" t="s">
        <v>55</v>
      </c>
      <c r="E197" s="40" t="s">
        <v>2277</v>
      </c>
    </row>
    <row r="198" spans="1:5" ht="12.75">
      <c r="A198" t="s">
        <v>57</v>
      </c>
      <c r="E198" s="39" t="s">
        <v>5</v>
      </c>
    </row>
    <row r="199" spans="1:16" ht="12.75">
      <c r="A199" t="s">
        <v>49</v>
      </c>
      <c s="34" t="s">
        <v>234</v>
      </c>
      <c s="34" t="s">
        <v>2363</v>
      </c>
      <c s="35" t="s">
        <v>5</v>
      </c>
      <c s="6" t="s">
        <v>2364</v>
      </c>
      <c s="36" t="s">
        <v>600</v>
      </c>
      <c s="37">
        <v>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611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25.5">
      <c r="A201" s="35" t="s">
        <v>55</v>
      </c>
      <c r="E201" s="40" t="s">
        <v>2277</v>
      </c>
    </row>
    <row r="202" spans="1:5" ht="12.75">
      <c r="A202" t="s">
        <v>57</v>
      </c>
      <c r="E202" s="39" t="s">
        <v>5</v>
      </c>
    </row>
    <row r="203" spans="1:13" ht="12.75">
      <c r="A203" t="s">
        <v>46</v>
      </c>
      <c r="C203" s="31" t="s">
        <v>2365</v>
      </c>
      <c r="E203" s="33" t="s">
        <v>2366</v>
      </c>
      <c r="J203" s="32">
        <f>0</f>
      </c>
      <c s="32">
        <f>0</f>
      </c>
      <c s="32">
        <f>0+L204+L208+L212+L216+L220+L224+L228+L232+L236+L240+L244+L248+L252</f>
      </c>
      <c s="32">
        <f>0+M204+M208+M212+M216+M220+M224+M228+M232+M236+M240+M244+M248+M252</f>
      </c>
    </row>
    <row r="204" spans="1:16" ht="12.75">
      <c r="A204" t="s">
        <v>49</v>
      </c>
      <c s="34" t="s">
        <v>237</v>
      </c>
      <c s="34" t="s">
        <v>2367</v>
      </c>
      <c s="35" t="s">
        <v>5</v>
      </c>
      <c s="6" t="s">
        <v>2368</v>
      </c>
      <c s="36" t="s">
        <v>600</v>
      </c>
      <c s="37">
        <v>17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611</v>
      </c>
      <c>
        <f>(M204*21)/100</f>
      </c>
      <c t="s">
        <v>27</v>
      </c>
    </row>
    <row r="205" spans="1:5" ht="12.75">
      <c r="A205" s="35" t="s">
        <v>54</v>
      </c>
      <c r="E205" s="39" t="s">
        <v>5</v>
      </c>
    </row>
    <row r="206" spans="1:5" ht="25.5">
      <c r="A206" s="35" t="s">
        <v>55</v>
      </c>
      <c r="E206" s="40" t="s">
        <v>2277</v>
      </c>
    </row>
    <row r="207" spans="1:5" ht="12.75">
      <c r="A207" t="s">
        <v>57</v>
      </c>
      <c r="E207" s="39" t="s">
        <v>5</v>
      </c>
    </row>
    <row r="208" spans="1:16" ht="12.75">
      <c r="A208" t="s">
        <v>49</v>
      </c>
      <c s="34" t="s">
        <v>241</v>
      </c>
      <c s="34" t="s">
        <v>2369</v>
      </c>
      <c s="35" t="s">
        <v>5</v>
      </c>
      <c s="6" t="s">
        <v>2370</v>
      </c>
      <c s="36" t="s">
        <v>600</v>
      </c>
      <c s="37">
        <v>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611</v>
      </c>
      <c>
        <f>(M208*21)/100</f>
      </c>
      <c t="s">
        <v>27</v>
      </c>
    </row>
    <row r="209" spans="1:5" ht="12.75">
      <c r="A209" s="35" t="s">
        <v>54</v>
      </c>
      <c r="E209" s="39" t="s">
        <v>5</v>
      </c>
    </row>
    <row r="210" spans="1:5" ht="25.5">
      <c r="A210" s="35" t="s">
        <v>55</v>
      </c>
      <c r="E210" s="40" t="s">
        <v>2277</v>
      </c>
    </row>
    <row r="211" spans="1:5" ht="12.75">
      <c r="A211" t="s">
        <v>57</v>
      </c>
      <c r="E211" s="39" t="s">
        <v>5</v>
      </c>
    </row>
    <row r="212" spans="1:16" ht="12.75">
      <c r="A212" t="s">
        <v>49</v>
      </c>
      <c s="34" t="s">
        <v>245</v>
      </c>
      <c s="34" t="s">
        <v>2371</v>
      </c>
      <c s="35" t="s">
        <v>5</v>
      </c>
      <c s="6" t="s">
        <v>2372</v>
      </c>
      <c s="36" t="s">
        <v>600</v>
      </c>
      <c s="37">
        <v>5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611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25.5">
      <c r="A214" s="35" t="s">
        <v>55</v>
      </c>
      <c r="E214" s="40" t="s">
        <v>2277</v>
      </c>
    </row>
    <row r="215" spans="1:5" ht="12.75">
      <c r="A215" t="s">
        <v>57</v>
      </c>
      <c r="E215" s="39" t="s">
        <v>5</v>
      </c>
    </row>
    <row r="216" spans="1:16" ht="12.75">
      <c r="A216" t="s">
        <v>49</v>
      </c>
      <c s="34" t="s">
        <v>248</v>
      </c>
      <c s="34" t="s">
        <v>2373</v>
      </c>
      <c s="35" t="s">
        <v>5</v>
      </c>
      <c s="6" t="s">
        <v>2374</v>
      </c>
      <c s="36" t="s">
        <v>600</v>
      </c>
      <c s="37">
        <v>78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611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25.5">
      <c r="A218" s="35" t="s">
        <v>55</v>
      </c>
      <c r="E218" s="40" t="s">
        <v>2277</v>
      </c>
    </row>
    <row r="219" spans="1:5" ht="12.75">
      <c r="A219" t="s">
        <v>57</v>
      </c>
      <c r="E219" s="39" t="s">
        <v>5</v>
      </c>
    </row>
    <row r="220" spans="1:16" ht="25.5">
      <c r="A220" t="s">
        <v>49</v>
      </c>
      <c s="34" t="s">
        <v>252</v>
      </c>
      <c s="34" t="s">
        <v>2375</v>
      </c>
      <c s="35" t="s">
        <v>5</v>
      </c>
      <c s="6" t="s">
        <v>2376</v>
      </c>
      <c s="36" t="s">
        <v>600</v>
      </c>
      <c s="37">
        <v>6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611</v>
      </c>
      <c>
        <f>(M220*21)/100</f>
      </c>
      <c t="s">
        <v>27</v>
      </c>
    </row>
    <row r="221" spans="1:5" ht="12.75">
      <c r="A221" s="35" t="s">
        <v>54</v>
      </c>
      <c r="E221" s="39" t="s">
        <v>5</v>
      </c>
    </row>
    <row r="222" spans="1:5" ht="25.5">
      <c r="A222" s="35" t="s">
        <v>55</v>
      </c>
      <c r="E222" s="40" t="s">
        <v>2277</v>
      </c>
    </row>
    <row r="223" spans="1:5" ht="12.75">
      <c r="A223" t="s">
        <v>57</v>
      </c>
      <c r="E223" s="39" t="s">
        <v>5</v>
      </c>
    </row>
    <row r="224" spans="1:16" ht="12.75">
      <c r="A224" t="s">
        <v>49</v>
      </c>
      <c s="34" t="s">
        <v>255</v>
      </c>
      <c s="34" t="s">
        <v>2377</v>
      </c>
      <c s="35" t="s">
        <v>5</v>
      </c>
      <c s="6" t="s">
        <v>2378</v>
      </c>
      <c s="36" t="s">
        <v>600</v>
      </c>
      <c s="37">
        <v>43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611</v>
      </c>
      <c>
        <f>(M224*21)/100</f>
      </c>
      <c t="s">
        <v>27</v>
      </c>
    </row>
    <row r="225" spans="1:5" ht="12.75">
      <c r="A225" s="35" t="s">
        <v>54</v>
      </c>
      <c r="E225" s="39" t="s">
        <v>5</v>
      </c>
    </row>
    <row r="226" spans="1:5" ht="25.5">
      <c r="A226" s="35" t="s">
        <v>55</v>
      </c>
      <c r="E226" s="40" t="s">
        <v>2277</v>
      </c>
    </row>
    <row r="227" spans="1:5" ht="12.75">
      <c r="A227" t="s">
        <v>57</v>
      </c>
      <c r="E227" s="39" t="s">
        <v>5</v>
      </c>
    </row>
    <row r="228" spans="1:16" ht="12.75">
      <c r="A228" t="s">
        <v>49</v>
      </c>
      <c s="34" t="s">
        <v>259</v>
      </c>
      <c s="34" t="s">
        <v>2379</v>
      </c>
      <c s="35" t="s">
        <v>5</v>
      </c>
      <c s="6" t="s">
        <v>2380</v>
      </c>
      <c s="36" t="s">
        <v>600</v>
      </c>
      <c s="37">
        <v>14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611</v>
      </c>
      <c>
        <f>(M228*21)/100</f>
      </c>
      <c t="s">
        <v>27</v>
      </c>
    </row>
    <row r="229" spans="1:5" ht="25.5">
      <c r="A229" s="35" t="s">
        <v>54</v>
      </c>
      <c r="E229" s="39" t="s">
        <v>2381</v>
      </c>
    </row>
    <row r="230" spans="1:5" ht="25.5">
      <c r="A230" s="35" t="s">
        <v>55</v>
      </c>
      <c r="E230" s="40" t="s">
        <v>2277</v>
      </c>
    </row>
    <row r="231" spans="1:5" ht="12.75">
      <c r="A231" t="s">
        <v>57</v>
      </c>
      <c r="E231" s="39" t="s">
        <v>5</v>
      </c>
    </row>
    <row r="232" spans="1:16" ht="12.75">
      <c r="A232" t="s">
        <v>49</v>
      </c>
      <c s="34" t="s">
        <v>263</v>
      </c>
      <c s="34" t="s">
        <v>2382</v>
      </c>
      <c s="35" t="s">
        <v>5</v>
      </c>
      <c s="6" t="s">
        <v>2383</v>
      </c>
      <c s="36" t="s">
        <v>600</v>
      </c>
      <c s="37">
        <v>18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611</v>
      </c>
      <c>
        <f>(M232*21)/100</f>
      </c>
      <c t="s">
        <v>27</v>
      </c>
    </row>
    <row r="233" spans="1:5" ht="38.25">
      <c r="A233" s="35" t="s">
        <v>54</v>
      </c>
      <c r="E233" s="39" t="s">
        <v>2384</v>
      </c>
    </row>
    <row r="234" spans="1:5" ht="25.5">
      <c r="A234" s="35" t="s">
        <v>55</v>
      </c>
      <c r="E234" s="40" t="s">
        <v>2277</v>
      </c>
    </row>
    <row r="235" spans="1:5" ht="12.75">
      <c r="A235" t="s">
        <v>57</v>
      </c>
      <c r="E235" s="39" t="s">
        <v>5</v>
      </c>
    </row>
    <row r="236" spans="1:16" ht="12.75">
      <c r="A236" t="s">
        <v>49</v>
      </c>
      <c s="34" t="s">
        <v>267</v>
      </c>
      <c s="34" t="s">
        <v>2385</v>
      </c>
      <c s="35" t="s">
        <v>5</v>
      </c>
      <c s="6" t="s">
        <v>2386</v>
      </c>
      <c s="36" t="s">
        <v>600</v>
      </c>
      <c s="37">
        <v>6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611</v>
      </c>
      <c>
        <f>(M236*21)/100</f>
      </c>
      <c t="s">
        <v>27</v>
      </c>
    </row>
    <row r="237" spans="1:5" ht="38.25">
      <c r="A237" s="35" t="s">
        <v>54</v>
      </c>
      <c r="E237" s="39" t="s">
        <v>2387</v>
      </c>
    </row>
    <row r="238" spans="1:5" ht="25.5">
      <c r="A238" s="35" t="s">
        <v>55</v>
      </c>
      <c r="E238" s="40" t="s">
        <v>2277</v>
      </c>
    </row>
    <row r="239" spans="1:5" ht="12.75">
      <c r="A239" t="s">
        <v>57</v>
      </c>
      <c r="E239" s="39" t="s">
        <v>5</v>
      </c>
    </row>
    <row r="240" spans="1:16" ht="12.75">
      <c r="A240" t="s">
        <v>49</v>
      </c>
      <c s="34" t="s">
        <v>271</v>
      </c>
      <c s="34" t="s">
        <v>2388</v>
      </c>
      <c s="35" t="s">
        <v>5</v>
      </c>
      <c s="6" t="s">
        <v>2389</v>
      </c>
      <c s="36" t="s">
        <v>600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611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25.5">
      <c r="A242" s="35" t="s">
        <v>55</v>
      </c>
      <c r="E242" s="40" t="s">
        <v>2277</v>
      </c>
    </row>
    <row r="243" spans="1:5" ht="12.75">
      <c r="A243" t="s">
        <v>57</v>
      </c>
      <c r="E243" s="39" t="s">
        <v>5</v>
      </c>
    </row>
    <row r="244" spans="1:16" ht="12.75">
      <c r="A244" t="s">
        <v>49</v>
      </c>
      <c s="34" t="s">
        <v>275</v>
      </c>
      <c s="34" t="s">
        <v>2390</v>
      </c>
      <c s="35" t="s">
        <v>5</v>
      </c>
      <c s="6" t="s">
        <v>2391</v>
      </c>
      <c s="36" t="s">
        <v>600</v>
      </c>
      <c s="37">
        <v>8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611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25.5">
      <c r="A246" s="35" t="s">
        <v>55</v>
      </c>
      <c r="E246" s="40" t="s">
        <v>2277</v>
      </c>
    </row>
    <row r="247" spans="1:5" ht="12.75">
      <c r="A247" t="s">
        <v>57</v>
      </c>
      <c r="E247" s="39" t="s">
        <v>5</v>
      </c>
    </row>
    <row r="248" spans="1:16" ht="12.75">
      <c r="A248" t="s">
        <v>49</v>
      </c>
      <c s="34" t="s">
        <v>279</v>
      </c>
      <c s="34" t="s">
        <v>2392</v>
      </c>
      <c s="35" t="s">
        <v>5</v>
      </c>
      <c s="6" t="s">
        <v>2393</v>
      </c>
      <c s="36" t="s">
        <v>600</v>
      </c>
      <c s="37">
        <v>3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611</v>
      </c>
      <c>
        <f>(M248*21)/100</f>
      </c>
      <c t="s">
        <v>27</v>
      </c>
    </row>
    <row r="249" spans="1:5" ht="12.75">
      <c r="A249" s="35" t="s">
        <v>54</v>
      </c>
      <c r="E249" s="39" t="s">
        <v>5</v>
      </c>
    </row>
    <row r="250" spans="1:5" ht="25.5">
      <c r="A250" s="35" t="s">
        <v>55</v>
      </c>
      <c r="E250" s="40" t="s">
        <v>2277</v>
      </c>
    </row>
    <row r="251" spans="1:5" ht="12.75">
      <c r="A251" t="s">
        <v>57</v>
      </c>
      <c r="E251" s="39" t="s">
        <v>5</v>
      </c>
    </row>
    <row r="252" spans="1:16" ht="25.5">
      <c r="A252" t="s">
        <v>49</v>
      </c>
      <c s="34" t="s">
        <v>283</v>
      </c>
      <c s="34" t="s">
        <v>2394</v>
      </c>
      <c s="35" t="s">
        <v>5</v>
      </c>
      <c s="6" t="s">
        <v>2395</v>
      </c>
      <c s="36" t="s">
        <v>600</v>
      </c>
      <c s="37">
        <v>3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611</v>
      </c>
      <c>
        <f>(M252*21)/100</f>
      </c>
      <c t="s">
        <v>27</v>
      </c>
    </row>
    <row r="253" spans="1:5" ht="12.75">
      <c r="A253" s="35" t="s">
        <v>54</v>
      </c>
      <c r="E253" s="39" t="s">
        <v>5</v>
      </c>
    </row>
    <row r="254" spans="1:5" ht="25.5">
      <c r="A254" s="35" t="s">
        <v>55</v>
      </c>
      <c r="E254" s="40" t="s">
        <v>2277</v>
      </c>
    </row>
    <row r="255" spans="1:5" ht="12.75">
      <c r="A255" t="s">
        <v>57</v>
      </c>
      <c r="E255" s="39" t="s">
        <v>5</v>
      </c>
    </row>
    <row r="256" spans="1:13" ht="12.75">
      <c r="A256" t="s">
        <v>46</v>
      </c>
      <c r="C256" s="31" t="s">
        <v>2396</v>
      </c>
      <c r="E256" s="33" t="s">
        <v>2108</v>
      </c>
      <c r="J256" s="32">
        <f>0</f>
      </c>
      <c s="32">
        <f>0</f>
      </c>
      <c s="32">
        <f>0+L257+L261+L265+L269</f>
      </c>
      <c s="32">
        <f>0+M257+M261+M265+M269</f>
      </c>
    </row>
    <row r="257" spans="1:16" ht="12.75">
      <c r="A257" t="s">
        <v>49</v>
      </c>
      <c s="34" t="s">
        <v>287</v>
      </c>
      <c s="34" t="s">
        <v>2397</v>
      </c>
      <c s="35" t="s">
        <v>5</v>
      </c>
      <c s="6" t="s">
        <v>2398</v>
      </c>
      <c s="36" t="s">
        <v>144</v>
      </c>
      <c s="37">
        <v>1200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611</v>
      </c>
      <c>
        <f>(M257*21)/100</f>
      </c>
      <c t="s">
        <v>27</v>
      </c>
    </row>
    <row r="258" spans="1:5" ht="12.75">
      <c r="A258" s="35" t="s">
        <v>54</v>
      </c>
      <c r="E258" s="39" t="s">
        <v>5</v>
      </c>
    </row>
    <row r="259" spans="1:5" ht="25.5">
      <c r="A259" s="35" t="s">
        <v>55</v>
      </c>
      <c r="E259" s="40" t="s">
        <v>2277</v>
      </c>
    </row>
    <row r="260" spans="1:5" ht="12.75">
      <c r="A260" t="s">
        <v>57</v>
      </c>
      <c r="E260" s="39" t="s">
        <v>5</v>
      </c>
    </row>
    <row r="261" spans="1:16" ht="12.75">
      <c r="A261" t="s">
        <v>49</v>
      </c>
      <c s="34" t="s">
        <v>291</v>
      </c>
      <c s="34" t="s">
        <v>2399</v>
      </c>
      <c s="35" t="s">
        <v>5</v>
      </c>
      <c s="6" t="s">
        <v>2400</v>
      </c>
      <c s="36" t="s">
        <v>144</v>
      </c>
      <c s="37">
        <v>200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611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25.5">
      <c r="A263" s="35" t="s">
        <v>55</v>
      </c>
      <c r="E263" s="40" t="s">
        <v>2277</v>
      </c>
    </row>
    <row r="264" spans="1:5" ht="12.75">
      <c r="A264" t="s">
        <v>57</v>
      </c>
      <c r="E264" s="39" t="s">
        <v>5</v>
      </c>
    </row>
    <row r="265" spans="1:16" ht="12.75">
      <c r="A265" t="s">
        <v>49</v>
      </c>
      <c s="34" t="s">
        <v>295</v>
      </c>
      <c s="34" t="s">
        <v>2401</v>
      </c>
      <c s="35" t="s">
        <v>5</v>
      </c>
      <c s="6" t="s">
        <v>2402</v>
      </c>
      <c s="36" t="s">
        <v>144</v>
      </c>
      <c s="37">
        <v>1800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611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25.5">
      <c r="A267" s="35" t="s">
        <v>55</v>
      </c>
      <c r="E267" s="40" t="s">
        <v>2277</v>
      </c>
    </row>
    <row r="268" spans="1:5" ht="12.75">
      <c r="A268" t="s">
        <v>57</v>
      </c>
      <c r="E268" s="39" t="s">
        <v>5</v>
      </c>
    </row>
    <row r="269" spans="1:16" ht="12.75">
      <c r="A269" t="s">
        <v>49</v>
      </c>
      <c s="34" t="s">
        <v>299</v>
      </c>
      <c s="34" t="s">
        <v>2403</v>
      </c>
      <c s="35" t="s">
        <v>5</v>
      </c>
      <c s="6" t="s">
        <v>2404</v>
      </c>
      <c s="36" t="s">
        <v>144</v>
      </c>
      <c s="37">
        <v>500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611</v>
      </c>
      <c>
        <f>(M269*21)/100</f>
      </c>
      <c t="s">
        <v>27</v>
      </c>
    </row>
    <row r="270" spans="1:5" ht="12.75">
      <c r="A270" s="35" t="s">
        <v>54</v>
      </c>
      <c r="E270" s="39" t="s">
        <v>5</v>
      </c>
    </row>
    <row r="271" spans="1:5" ht="25.5">
      <c r="A271" s="35" t="s">
        <v>55</v>
      </c>
      <c r="E271" s="40" t="s">
        <v>2277</v>
      </c>
    </row>
    <row r="272" spans="1:5" ht="12.75">
      <c r="A272" t="s">
        <v>57</v>
      </c>
      <c r="E272" s="39" t="s">
        <v>5</v>
      </c>
    </row>
    <row r="273" spans="1:13" ht="12.75">
      <c r="A273" t="s">
        <v>46</v>
      </c>
      <c r="C273" s="31" t="s">
        <v>2405</v>
      </c>
      <c r="E273" s="33" t="s">
        <v>2112</v>
      </c>
      <c r="J273" s="32">
        <f>0</f>
      </c>
      <c s="32">
        <f>0</f>
      </c>
      <c s="32">
        <f>0+L274+L278+L282+L286+L290+L294+L298</f>
      </c>
      <c s="32">
        <f>0+M274+M278+M282+M286+M290+M294+M298</f>
      </c>
    </row>
    <row r="274" spans="1:16" ht="12.75">
      <c r="A274" t="s">
        <v>49</v>
      </c>
      <c s="34" t="s">
        <v>303</v>
      </c>
      <c s="34" t="s">
        <v>2406</v>
      </c>
      <c s="35" t="s">
        <v>5</v>
      </c>
      <c s="6" t="s">
        <v>2118</v>
      </c>
      <c s="36" t="s">
        <v>600</v>
      </c>
      <c s="37">
        <v>150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611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25.5">
      <c r="A276" s="35" t="s">
        <v>55</v>
      </c>
      <c r="E276" s="40" t="s">
        <v>2277</v>
      </c>
    </row>
    <row r="277" spans="1:5" ht="12.75">
      <c r="A277" t="s">
        <v>57</v>
      </c>
      <c r="E277" s="39" t="s">
        <v>5</v>
      </c>
    </row>
    <row r="278" spans="1:16" ht="12.75">
      <c r="A278" t="s">
        <v>49</v>
      </c>
      <c s="34" t="s">
        <v>306</v>
      </c>
      <c s="34" t="s">
        <v>2407</v>
      </c>
      <c s="35" t="s">
        <v>5</v>
      </c>
      <c s="6" t="s">
        <v>2320</v>
      </c>
      <c s="36" t="s">
        <v>144</v>
      </c>
      <c s="37">
        <v>420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611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25.5">
      <c r="A280" s="35" t="s">
        <v>55</v>
      </c>
      <c r="E280" s="40" t="s">
        <v>2277</v>
      </c>
    </row>
    <row r="281" spans="1:5" ht="12.75">
      <c r="A281" t="s">
        <v>57</v>
      </c>
      <c r="E281" s="39" t="s">
        <v>5</v>
      </c>
    </row>
    <row r="282" spans="1:16" ht="12.75">
      <c r="A282" t="s">
        <v>49</v>
      </c>
      <c s="34" t="s">
        <v>310</v>
      </c>
      <c s="34" t="s">
        <v>2408</v>
      </c>
      <c s="35" t="s">
        <v>5</v>
      </c>
      <c s="6" t="s">
        <v>2120</v>
      </c>
      <c s="36" t="s">
        <v>144</v>
      </c>
      <c s="37">
        <v>94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611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25.5">
      <c r="A284" s="35" t="s">
        <v>55</v>
      </c>
      <c r="E284" s="40" t="s">
        <v>2277</v>
      </c>
    </row>
    <row r="285" spans="1:5" ht="12.75">
      <c r="A285" t="s">
        <v>57</v>
      </c>
      <c r="E285" s="39" t="s">
        <v>5</v>
      </c>
    </row>
    <row r="286" spans="1:16" ht="12.75">
      <c r="A286" t="s">
        <v>49</v>
      </c>
      <c s="34" t="s">
        <v>315</v>
      </c>
      <c s="34" t="s">
        <v>2409</v>
      </c>
      <c s="35" t="s">
        <v>5</v>
      </c>
      <c s="6" t="s">
        <v>2122</v>
      </c>
      <c s="36" t="s">
        <v>600</v>
      </c>
      <c s="37">
        <v>90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611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25.5">
      <c r="A288" s="35" t="s">
        <v>55</v>
      </c>
      <c r="E288" s="40" t="s">
        <v>2277</v>
      </c>
    </row>
    <row r="289" spans="1:5" ht="12.75">
      <c r="A289" t="s">
        <v>57</v>
      </c>
      <c r="E289" s="39" t="s">
        <v>5</v>
      </c>
    </row>
    <row r="290" spans="1:16" ht="12.75">
      <c r="A290" t="s">
        <v>49</v>
      </c>
      <c s="34" t="s">
        <v>319</v>
      </c>
      <c s="34" t="s">
        <v>2410</v>
      </c>
      <c s="35" t="s">
        <v>5</v>
      </c>
      <c s="6" t="s">
        <v>2124</v>
      </c>
      <c s="36" t="s">
        <v>600</v>
      </c>
      <c s="37">
        <v>46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611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25.5">
      <c r="A292" s="35" t="s">
        <v>55</v>
      </c>
      <c r="E292" s="40" t="s">
        <v>2277</v>
      </c>
    </row>
    <row r="293" spans="1:5" ht="12.75">
      <c r="A293" t="s">
        <v>57</v>
      </c>
      <c r="E293" s="39" t="s">
        <v>5</v>
      </c>
    </row>
    <row r="294" spans="1:16" ht="12.75">
      <c r="A294" t="s">
        <v>49</v>
      </c>
      <c s="34" t="s">
        <v>322</v>
      </c>
      <c s="34" t="s">
        <v>2411</v>
      </c>
      <c s="35" t="s">
        <v>5</v>
      </c>
      <c s="6" t="s">
        <v>2126</v>
      </c>
      <c s="36" t="s">
        <v>600</v>
      </c>
      <c s="37">
        <v>92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611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25.5">
      <c r="A296" s="35" t="s">
        <v>55</v>
      </c>
      <c r="E296" s="40" t="s">
        <v>2277</v>
      </c>
    </row>
    <row r="297" spans="1:5" ht="12.75">
      <c r="A297" t="s">
        <v>57</v>
      </c>
      <c r="E297" s="39" t="s">
        <v>5</v>
      </c>
    </row>
    <row r="298" spans="1:16" ht="12.75">
      <c r="A298" t="s">
        <v>49</v>
      </c>
      <c s="34" t="s">
        <v>325</v>
      </c>
      <c s="34" t="s">
        <v>2412</v>
      </c>
      <c s="35" t="s">
        <v>5</v>
      </c>
      <c s="6" t="s">
        <v>2128</v>
      </c>
      <c s="36" t="s">
        <v>600</v>
      </c>
      <c s="37">
        <v>92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611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25.5">
      <c r="A300" s="35" t="s">
        <v>55</v>
      </c>
      <c r="E300" s="40" t="s">
        <v>2277</v>
      </c>
    </row>
    <row r="301" spans="1:5" ht="12.75">
      <c r="A301" t="s">
        <v>57</v>
      </c>
      <c r="E301" s="39" t="s">
        <v>5</v>
      </c>
    </row>
    <row r="302" spans="1:13" ht="12.75">
      <c r="A302" t="s">
        <v>46</v>
      </c>
      <c r="C302" s="31" t="s">
        <v>2413</v>
      </c>
      <c r="E302" s="33" t="s">
        <v>2130</v>
      </c>
      <c r="J302" s="32">
        <f>0</f>
      </c>
      <c s="32">
        <f>0</f>
      </c>
      <c s="32">
        <f>0+L303+L307+L311+L315+L319+L323+L327</f>
      </c>
      <c s="32">
        <f>0+M303+M307+M311+M315+M319+M323+M327</f>
      </c>
    </row>
    <row r="303" spans="1:16" ht="12.75">
      <c r="A303" t="s">
        <v>49</v>
      </c>
      <c s="34" t="s">
        <v>329</v>
      </c>
      <c s="34" t="s">
        <v>2414</v>
      </c>
      <c s="35" t="s">
        <v>5</v>
      </c>
      <c s="6" t="s">
        <v>2415</v>
      </c>
      <c s="36" t="s">
        <v>600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611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25.5">
      <c r="A305" s="35" t="s">
        <v>55</v>
      </c>
      <c r="E305" s="40" t="s">
        <v>2277</v>
      </c>
    </row>
    <row r="306" spans="1:5" ht="12.75">
      <c r="A306" t="s">
        <v>57</v>
      </c>
      <c r="E306" s="39" t="s">
        <v>5</v>
      </c>
    </row>
    <row r="307" spans="1:16" ht="12.75">
      <c r="A307" t="s">
        <v>49</v>
      </c>
      <c s="34" t="s">
        <v>332</v>
      </c>
      <c s="34" t="s">
        <v>2416</v>
      </c>
      <c s="35" t="s">
        <v>5</v>
      </c>
      <c s="6" t="s">
        <v>2188</v>
      </c>
      <c s="36" t="s">
        <v>600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611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25.5">
      <c r="A309" s="35" t="s">
        <v>55</v>
      </c>
      <c r="E309" s="40" t="s">
        <v>2277</v>
      </c>
    </row>
    <row r="310" spans="1:5" ht="12.75">
      <c r="A310" t="s">
        <v>57</v>
      </c>
      <c r="E310" s="39" t="s">
        <v>5</v>
      </c>
    </row>
    <row r="311" spans="1:16" ht="12.75">
      <c r="A311" t="s">
        <v>49</v>
      </c>
      <c s="34" t="s">
        <v>336</v>
      </c>
      <c s="34" t="s">
        <v>2417</v>
      </c>
      <c s="35" t="s">
        <v>5</v>
      </c>
      <c s="6" t="s">
        <v>2140</v>
      </c>
      <c s="36" t="s">
        <v>600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611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25.5">
      <c r="A313" s="35" t="s">
        <v>55</v>
      </c>
      <c r="E313" s="40" t="s">
        <v>2277</v>
      </c>
    </row>
    <row r="314" spans="1:5" ht="12.75">
      <c r="A314" t="s">
        <v>57</v>
      </c>
      <c r="E314" s="39" t="s">
        <v>5</v>
      </c>
    </row>
    <row r="315" spans="1:16" ht="12.75">
      <c r="A315" t="s">
        <v>49</v>
      </c>
      <c s="34" t="s">
        <v>340</v>
      </c>
      <c s="34" t="s">
        <v>2418</v>
      </c>
      <c s="35" t="s">
        <v>5</v>
      </c>
      <c s="6" t="s">
        <v>2142</v>
      </c>
      <c s="36" t="s">
        <v>600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611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25.5">
      <c r="A317" s="35" t="s">
        <v>55</v>
      </c>
      <c r="E317" s="40" t="s">
        <v>2277</v>
      </c>
    </row>
    <row r="318" spans="1:5" ht="12.75">
      <c r="A318" t="s">
        <v>57</v>
      </c>
      <c r="E318" s="39" t="s">
        <v>5</v>
      </c>
    </row>
    <row r="319" spans="1:16" ht="12.75">
      <c r="A319" t="s">
        <v>49</v>
      </c>
      <c s="34" t="s">
        <v>344</v>
      </c>
      <c s="34" t="s">
        <v>2419</v>
      </c>
      <c s="35" t="s">
        <v>5</v>
      </c>
      <c s="6" t="s">
        <v>2144</v>
      </c>
      <c s="36" t="s">
        <v>600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611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25.5">
      <c r="A321" s="35" t="s">
        <v>55</v>
      </c>
      <c r="E321" s="40" t="s">
        <v>2277</v>
      </c>
    </row>
    <row r="322" spans="1:5" ht="12.75">
      <c r="A322" t="s">
        <v>57</v>
      </c>
      <c r="E322" s="39" t="s">
        <v>5</v>
      </c>
    </row>
    <row r="323" spans="1:16" ht="12.75">
      <c r="A323" t="s">
        <v>49</v>
      </c>
      <c s="34" t="s">
        <v>348</v>
      </c>
      <c s="34" t="s">
        <v>2420</v>
      </c>
      <c s="35" t="s">
        <v>5</v>
      </c>
      <c s="6" t="s">
        <v>2146</v>
      </c>
      <c s="36" t="s">
        <v>600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611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25.5">
      <c r="A325" s="35" t="s">
        <v>55</v>
      </c>
      <c r="E325" s="40" t="s">
        <v>2277</v>
      </c>
    </row>
    <row r="326" spans="1:5" ht="12.75">
      <c r="A326" t="s">
        <v>57</v>
      </c>
      <c r="E326" s="39" t="s">
        <v>5</v>
      </c>
    </row>
    <row r="327" spans="1:16" ht="12.75">
      <c r="A327" t="s">
        <v>49</v>
      </c>
      <c s="34" t="s">
        <v>352</v>
      </c>
      <c s="34" t="s">
        <v>2421</v>
      </c>
      <c s="35" t="s">
        <v>5</v>
      </c>
      <c s="6" t="s">
        <v>2063</v>
      </c>
      <c s="36" t="s">
        <v>600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611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25.5">
      <c r="A329" s="35" t="s">
        <v>55</v>
      </c>
      <c r="E329" s="40" t="s">
        <v>2277</v>
      </c>
    </row>
    <row r="330" spans="1:5" ht="12.75">
      <c r="A330" t="s">
        <v>57</v>
      </c>
      <c r="E33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COUNTIFS(L8:L476,"=0",A8:A476,"P")+COUNTIFS(L8:L476,"",A8:A476,"P")+SUM(Q8:Q476)</f>
      </c>
    </row>
    <row r="8" spans="1:13" ht="12.75">
      <c r="A8" t="s">
        <v>44</v>
      </c>
      <c r="C8" s="28" t="s">
        <v>2424</v>
      </c>
      <c r="E8" s="30" t="s">
        <v>2423</v>
      </c>
      <c r="J8" s="29">
        <f>0+J9+J46+J83+J112+J149+J162+J379+J384+J433+J466+J471</f>
      </c>
      <c s="29">
        <f>0+K9+K46+K83+K112+K149+K162+K379+K384+K433+K466+K471</f>
      </c>
      <c s="29">
        <f>0+L9+L46+L83+L112+L149+L162+L379+L384+L433+L466+L471</f>
      </c>
      <c s="29">
        <f>0+M9+M46+M83+M112+M149+M162+M379+M384+M433+M466+M471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47</v>
      </c>
      <c s="34" t="s">
        <v>50</v>
      </c>
      <c s="35" t="s">
        <v>5</v>
      </c>
      <c s="6" t="s">
        <v>51</v>
      </c>
      <c s="36" t="s">
        <v>52</v>
      </c>
      <c s="37">
        <v>97.801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38.25">
      <c r="A12" s="35" t="s">
        <v>55</v>
      </c>
      <c r="E12" s="40" t="s">
        <v>2425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58</v>
      </c>
      <c s="35" t="s">
        <v>5</v>
      </c>
      <c s="6" t="s">
        <v>59</v>
      </c>
      <c s="36" t="s">
        <v>52</v>
      </c>
      <c s="37">
        <v>97.801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38.25">
      <c r="A16" s="35" t="s">
        <v>55</v>
      </c>
      <c r="E16" s="40" t="s">
        <v>2425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61</v>
      </c>
      <c s="35" t="s">
        <v>5</v>
      </c>
      <c s="6" t="s">
        <v>62</v>
      </c>
      <c s="36" t="s">
        <v>52</v>
      </c>
      <c s="37">
        <v>97.801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64</v>
      </c>
      <c s="35" t="s">
        <v>5</v>
      </c>
      <c s="6" t="s">
        <v>65</v>
      </c>
      <c s="36" t="s">
        <v>52</v>
      </c>
      <c s="37">
        <v>489.006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2426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68</v>
      </c>
      <c s="35" t="s">
        <v>5</v>
      </c>
      <c s="6" t="s">
        <v>69</v>
      </c>
      <c s="36" t="s">
        <v>52</v>
      </c>
      <c s="37">
        <v>97.801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70</v>
      </c>
      <c s="34" t="s">
        <v>71</v>
      </c>
      <c s="35" t="s">
        <v>5</v>
      </c>
      <c s="6" t="s">
        <v>72</v>
      </c>
      <c s="36" t="s">
        <v>52</v>
      </c>
      <c s="37">
        <v>978.012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2427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74</v>
      </c>
      <c s="34" t="s">
        <v>75</v>
      </c>
      <c s="35" t="s">
        <v>5</v>
      </c>
      <c s="6" t="s">
        <v>76</v>
      </c>
      <c s="36" t="s">
        <v>52</v>
      </c>
      <c s="37">
        <v>97.801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77</v>
      </c>
      <c s="34" t="s">
        <v>78</v>
      </c>
      <c s="35" t="s">
        <v>5</v>
      </c>
      <c s="6" t="s">
        <v>79</v>
      </c>
      <c s="36" t="s">
        <v>52</v>
      </c>
      <c s="37">
        <v>97.801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80</v>
      </c>
      <c s="34" t="s">
        <v>85</v>
      </c>
      <c s="35" t="s">
        <v>5</v>
      </c>
      <c s="6" t="s">
        <v>86</v>
      </c>
      <c s="36" t="s">
        <v>52</v>
      </c>
      <c s="37">
        <v>97.801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5</v>
      </c>
    </row>
    <row r="45" spans="1:5" ht="12.75">
      <c r="A45" t="s">
        <v>57</v>
      </c>
      <c r="E45" s="39" t="s">
        <v>5</v>
      </c>
    </row>
    <row r="46" spans="1:13" ht="12.75">
      <c r="A46" t="s">
        <v>46</v>
      </c>
      <c r="C46" s="31" t="s">
        <v>295</v>
      </c>
      <c r="E46" s="33" t="s">
        <v>390</v>
      </c>
      <c r="J46" s="32">
        <f>0</f>
      </c>
      <c s="32">
        <f>0</f>
      </c>
      <c s="32">
        <f>0+L47+L51+L55+L59+L63+L67+L71+L75+L79</f>
      </c>
      <c s="32">
        <f>0+M47+M51+M55+M59+M63+M67+M71+M75+M79</f>
      </c>
    </row>
    <row r="47" spans="1:16" ht="12.75">
      <c r="A47" t="s">
        <v>49</v>
      </c>
      <c s="34" t="s">
        <v>84</v>
      </c>
      <c s="34" t="s">
        <v>2428</v>
      </c>
      <c s="35" t="s">
        <v>5</v>
      </c>
      <c s="6" t="s">
        <v>2429</v>
      </c>
      <c s="36" t="s">
        <v>52</v>
      </c>
      <c s="37">
        <v>56.457</v>
      </c>
      <c s="36">
        <v>2.525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2430</v>
      </c>
    </row>
    <row r="50" spans="1:5" ht="12.75">
      <c r="A50" t="s">
        <v>57</v>
      </c>
      <c r="E50" s="39" t="s">
        <v>5</v>
      </c>
    </row>
    <row r="51" spans="1:16" ht="12.75">
      <c r="A51" t="s">
        <v>49</v>
      </c>
      <c s="34" t="s">
        <v>88</v>
      </c>
      <c s="34" t="s">
        <v>2431</v>
      </c>
      <c s="35" t="s">
        <v>5</v>
      </c>
      <c s="6" t="s">
        <v>2432</v>
      </c>
      <c s="36" t="s">
        <v>52</v>
      </c>
      <c s="37">
        <v>36.18</v>
      </c>
      <c s="36">
        <v>2.525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2433</v>
      </c>
    </row>
    <row r="54" spans="1:5" ht="12.75">
      <c r="A54" t="s">
        <v>57</v>
      </c>
      <c r="E54" s="39" t="s">
        <v>5</v>
      </c>
    </row>
    <row r="55" spans="1:16" ht="12.75">
      <c r="A55" t="s">
        <v>49</v>
      </c>
      <c s="34" t="s">
        <v>92</v>
      </c>
      <c s="34" t="s">
        <v>2434</v>
      </c>
      <c s="35" t="s">
        <v>5</v>
      </c>
      <c s="6" t="s">
        <v>2435</v>
      </c>
      <c s="36" t="s">
        <v>52</v>
      </c>
      <c s="37">
        <v>56.457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5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97</v>
      </c>
      <c s="34" t="s">
        <v>2436</v>
      </c>
      <c s="35" t="s">
        <v>5</v>
      </c>
      <c s="6" t="s">
        <v>2437</v>
      </c>
      <c s="36" t="s">
        <v>52</v>
      </c>
      <c s="37">
        <v>36.18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5</v>
      </c>
    </row>
    <row r="62" spans="1:5" ht="12.75">
      <c r="A62" t="s">
        <v>57</v>
      </c>
      <c r="E62" s="39" t="s">
        <v>5</v>
      </c>
    </row>
    <row r="63" spans="1:16" ht="12.75">
      <c r="A63" t="s">
        <v>49</v>
      </c>
      <c s="34" t="s">
        <v>100</v>
      </c>
      <c s="34" t="s">
        <v>2438</v>
      </c>
      <c s="35" t="s">
        <v>5</v>
      </c>
      <c s="6" t="s">
        <v>2439</v>
      </c>
      <c s="36" t="s">
        <v>52</v>
      </c>
      <c s="37">
        <v>56.457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5</v>
      </c>
    </row>
    <row r="66" spans="1:5" ht="12.75">
      <c r="A66" t="s">
        <v>57</v>
      </c>
      <c r="E66" s="39" t="s">
        <v>5</v>
      </c>
    </row>
    <row r="67" spans="1:16" ht="12.75">
      <c r="A67" t="s">
        <v>49</v>
      </c>
      <c s="34" t="s">
        <v>104</v>
      </c>
      <c s="34" t="s">
        <v>2440</v>
      </c>
      <c s="35" t="s">
        <v>5</v>
      </c>
      <c s="6" t="s">
        <v>2441</v>
      </c>
      <c s="36" t="s">
        <v>52</v>
      </c>
      <c s="37">
        <v>36.18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5</v>
      </c>
    </row>
    <row r="70" spans="1:5" ht="12.75">
      <c r="A70" t="s">
        <v>57</v>
      </c>
      <c r="E70" s="39" t="s">
        <v>5</v>
      </c>
    </row>
    <row r="71" spans="1:16" ht="12.75">
      <c r="A71" t="s">
        <v>49</v>
      </c>
      <c s="34" t="s">
        <v>108</v>
      </c>
      <c s="34" t="s">
        <v>2442</v>
      </c>
      <c s="35" t="s">
        <v>5</v>
      </c>
      <c s="6" t="s">
        <v>2443</v>
      </c>
      <c s="36" t="s">
        <v>114</v>
      </c>
      <c s="37">
        <v>1.458</v>
      </c>
      <c s="36">
        <v>1.06625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2444</v>
      </c>
    </row>
    <row r="74" spans="1:5" ht="12.75">
      <c r="A74" t="s">
        <v>57</v>
      </c>
      <c r="E74" s="39" t="s">
        <v>5</v>
      </c>
    </row>
    <row r="75" spans="1:16" ht="12.75">
      <c r="A75" t="s">
        <v>49</v>
      </c>
      <c s="34" t="s">
        <v>111</v>
      </c>
      <c s="34" t="s">
        <v>2442</v>
      </c>
      <c s="35" t="s">
        <v>47</v>
      </c>
      <c s="6" t="s">
        <v>2443</v>
      </c>
      <c s="36" t="s">
        <v>114</v>
      </c>
      <c s="37">
        <v>3.042</v>
      </c>
      <c s="36">
        <v>1.06625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2445</v>
      </c>
    </row>
    <row r="78" spans="1:5" ht="12.75">
      <c r="A78" t="s">
        <v>57</v>
      </c>
      <c r="E78" s="39" t="s">
        <v>5</v>
      </c>
    </row>
    <row r="79" spans="1:16" ht="12.75">
      <c r="A79" t="s">
        <v>49</v>
      </c>
      <c s="34" t="s">
        <v>117</v>
      </c>
      <c s="34" t="s">
        <v>2446</v>
      </c>
      <c s="35" t="s">
        <v>5</v>
      </c>
      <c s="6" t="s">
        <v>2447</v>
      </c>
      <c s="36" t="s">
        <v>52</v>
      </c>
      <c s="37">
        <v>36.18</v>
      </c>
      <c s="36">
        <v>1.837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2433</v>
      </c>
    </row>
    <row r="82" spans="1:5" ht="12.75">
      <c r="A82" t="s">
        <v>57</v>
      </c>
      <c r="E82" s="39" t="s">
        <v>5</v>
      </c>
    </row>
    <row r="83" spans="1:13" ht="12.75">
      <c r="A83" t="s">
        <v>46</v>
      </c>
      <c r="C83" s="31" t="s">
        <v>402</v>
      </c>
      <c r="E83" s="33" t="s">
        <v>403</v>
      </c>
      <c r="J83" s="32">
        <f>0</f>
      </c>
      <c s="32">
        <f>0</f>
      </c>
      <c s="32">
        <f>0+L84+L88+L92+L96+L100+L104+L108</f>
      </c>
      <c s="32">
        <f>0+M84+M88+M92+M96+M100+M104+M108</f>
      </c>
    </row>
    <row r="84" spans="1:16" ht="12.75">
      <c r="A84" t="s">
        <v>49</v>
      </c>
      <c s="34" t="s">
        <v>121</v>
      </c>
      <c s="34" t="s">
        <v>2448</v>
      </c>
      <c s="35" t="s">
        <v>5</v>
      </c>
      <c s="6" t="s">
        <v>2449</v>
      </c>
      <c s="36" t="s">
        <v>911</v>
      </c>
      <c s="37">
        <v>196.741</v>
      </c>
      <c s="36">
        <v>0.001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55</v>
      </c>
      <c r="E86" s="40" t="s">
        <v>2450</v>
      </c>
    </row>
    <row r="87" spans="1:5" ht="12.75">
      <c r="A87" t="s">
        <v>57</v>
      </c>
      <c r="E87" s="39" t="s">
        <v>5</v>
      </c>
    </row>
    <row r="88" spans="1:16" ht="12.75">
      <c r="A88" t="s">
        <v>49</v>
      </c>
      <c s="34" t="s">
        <v>125</v>
      </c>
      <c s="34" t="s">
        <v>2451</v>
      </c>
      <c s="35" t="s">
        <v>5</v>
      </c>
      <c s="6" t="s">
        <v>2452</v>
      </c>
      <c s="36" t="s">
        <v>95</v>
      </c>
      <c s="37">
        <v>515.777</v>
      </c>
      <c s="36">
        <v>0.0049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55</v>
      </c>
      <c r="E90" s="40" t="s">
        <v>2453</v>
      </c>
    </row>
    <row r="91" spans="1:5" ht="12.75">
      <c r="A91" t="s">
        <v>57</v>
      </c>
      <c r="E91" s="39" t="s">
        <v>5</v>
      </c>
    </row>
    <row r="92" spans="1:16" ht="12.75">
      <c r="A92" t="s">
        <v>49</v>
      </c>
      <c s="34" t="s">
        <v>129</v>
      </c>
      <c s="34" t="s">
        <v>2454</v>
      </c>
      <c s="35" t="s">
        <v>5</v>
      </c>
      <c s="6" t="s">
        <v>2455</v>
      </c>
      <c s="36" t="s">
        <v>95</v>
      </c>
      <c s="37">
        <v>361.8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55</v>
      </c>
      <c r="E94" s="40" t="s">
        <v>2456</v>
      </c>
    </row>
    <row r="95" spans="1:5" ht="12.75">
      <c r="A95" t="s">
        <v>57</v>
      </c>
      <c r="E95" s="39" t="s">
        <v>5</v>
      </c>
    </row>
    <row r="96" spans="1:16" ht="12.75">
      <c r="A96" t="s">
        <v>49</v>
      </c>
      <c s="34" t="s">
        <v>133</v>
      </c>
      <c s="34" t="s">
        <v>2457</v>
      </c>
      <c s="35" t="s">
        <v>5</v>
      </c>
      <c s="6" t="s">
        <v>2458</v>
      </c>
      <c s="36" t="s">
        <v>95</v>
      </c>
      <c s="37">
        <v>86.702</v>
      </c>
      <c s="36">
        <v>0.00017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</v>
      </c>
    </row>
    <row r="98" spans="1:5" ht="25.5">
      <c r="A98" s="35" t="s">
        <v>55</v>
      </c>
      <c r="E98" s="40" t="s">
        <v>2459</v>
      </c>
    </row>
    <row r="99" spans="1:5" ht="12.75">
      <c r="A99" t="s">
        <v>57</v>
      </c>
      <c r="E99" s="39" t="s">
        <v>5</v>
      </c>
    </row>
    <row r="100" spans="1:16" ht="12.75">
      <c r="A100" t="s">
        <v>49</v>
      </c>
      <c s="34" t="s">
        <v>137</v>
      </c>
      <c s="34" t="s">
        <v>2460</v>
      </c>
      <c s="35" t="s">
        <v>5</v>
      </c>
      <c s="6" t="s">
        <v>2461</v>
      </c>
      <c s="36" t="s">
        <v>95</v>
      </c>
      <c s="37">
        <v>361.8</v>
      </c>
      <c s="36">
        <v>0.00041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55</v>
      </c>
      <c r="E102" s="40" t="s">
        <v>2456</v>
      </c>
    </row>
    <row r="103" spans="1:5" ht="12.75">
      <c r="A103" t="s">
        <v>57</v>
      </c>
      <c r="E103" s="39" t="s">
        <v>5</v>
      </c>
    </row>
    <row r="104" spans="1:16" ht="12.75">
      <c r="A104" t="s">
        <v>49</v>
      </c>
      <c s="34" t="s">
        <v>141</v>
      </c>
      <c s="34" t="s">
        <v>2462</v>
      </c>
      <c s="35" t="s">
        <v>5</v>
      </c>
      <c s="6" t="s">
        <v>2463</v>
      </c>
      <c s="36" t="s">
        <v>95</v>
      </c>
      <c s="37">
        <v>86.702</v>
      </c>
      <c s="36">
        <v>0.00058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55</v>
      </c>
      <c r="E106" s="40" t="s">
        <v>5</v>
      </c>
    </row>
    <row r="107" spans="1:5" ht="12.75">
      <c r="A107" t="s">
        <v>57</v>
      </c>
      <c r="E107" s="39" t="s">
        <v>5</v>
      </c>
    </row>
    <row r="108" spans="1:16" ht="12.75">
      <c r="A108" t="s">
        <v>49</v>
      </c>
      <c s="34" t="s">
        <v>146</v>
      </c>
      <c s="34" t="s">
        <v>420</v>
      </c>
      <c s="35" t="s">
        <v>5</v>
      </c>
      <c s="6" t="s">
        <v>421</v>
      </c>
      <c s="36" t="s">
        <v>114</v>
      </c>
      <c s="37">
        <v>2.94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12.75">
      <c r="A109" s="35" t="s">
        <v>54</v>
      </c>
      <c r="E109" s="39" t="s">
        <v>5</v>
      </c>
    </row>
    <row r="110" spans="1:5" ht="12.75">
      <c r="A110" s="35" t="s">
        <v>55</v>
      </c>
      <c r="E110" s="40" t="s">
        <v>5</v>
      </c>
    </row>
    <row r="111" spans="1:5" ht="12.75">
      <c r="A111" t="s">
        <v>57</v>
      </c>
      <c r="E111" s="39" t="s">
        <v>5</v>
      </c>
    </row>
    <row r="112" spans="1:13" ht="12.75">
      <c r="A112" t="s">
        <v>46</v>
      </c>
      <c r="C112" s="31" t="s">
        <v>2464</v>
      </c>
      <c r="E112" s="33" t="s">
        <v>2465</v>
      </c>
      <c r="J112" s="32">
        <f>0</f>
      </c>
      <c s="32">
        <f>0</f>
      </c>
      <c s="32">
        <f>0+L113+L117+L121+L125+L129+L133+L137+L141+L145</f>
      </c>
      <c s="32">
        <f>0+M113+M117+M121+M125+M129+M133+M137+M141+M145</f>
      </c>
    </row>
    <row r="113" spans="1:16" ht="12.75">
      <c r="A113" t="s">
        <v>49</v>
      </c>
      <c s="34" t="s">
        <v>151</v>
      </c>
      <c s="34" t="s">
        <v>2466</v>
      </c>
      <c s="35" t="s">
        <v>5</v>
      </c>
      <c s="6" t="s">
        <v>2467</v>
      </c>
      <c s="36" t="s">
        <v>95</v>
      </c>
      <c s="37">
        <v>379.89</v>
      </c>
      <c s="36">
        <v>0.0024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55</v>
      </c>
      <c r="E115" s="40" t="s">
        <v>2468</v>
      </c>
    </row>
    <row r="116" spans="1:5" ht="12.75">
      <c r="A116" t="s">
        <v>57</v>
      </c>
      <c r="E116" s="39" t="s">
        <v>5</v>
      </c>
    </row>
    <row r="117" spans="1:16" ht="12.75">
      <c r="A117" t="s">
        <v>49</v>
      </c>
      <c s="34" t="s">
        <v>155</v>
      </c>
      <c s="34" t="s">
        <v>2469</v>
      </c>
      <c s="35" t="s">
        <v>5</v>
      </c>
      <c s="6" t="s">
        <v>2470</v>
      </c>
      <c s="36" t="s">
        <v>95</v>
      </c>
      <c s="37">
        <v>482.813</v>
      </c>
      <c s="36">
        <v>0.0056</v>
      </c>
      <c s="36">
        <f>ROUND(G117*H117,6)</f>
      </c>
      <c r="L117" s="38">
        <v>0</v>
      </c>
      <c s="32">
        <f>ROUND(ROUND(L117,2)*ROUND(G117,3),2)</f>
      </c>
      <c s="36" t="s">
        <v>53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55</v>
      </c>
      <c r="E119" s="40" t="s">
        <v>2471</v>
      </c>
    </row>
    <row r="120" spans="1:5" ht="12.75">
      <c r="A120" t="s">
        <v>57</v>
      </c>
      <c r="E120" s="39" t="s">
        <v>5</v>
      </c>
    </row>
    <row r="121" spans="1:16" ht="12.75">
      <c r="A121" t="s">
        <v>49</v>
      </c>
      <c s="34" t="s">
        <v>159</v>
      </c>
      <c s="34" t="s">
        <v>2472</v>
      </c>
      <c s="35" t="s">
        <v>5</v>
      </c>
      <c s="6" t="s">
        <v>2473</v>
      </c>
      <c s="36" t="s">
        <v>95</v>
      </c>
      <c s="37">
        <v>482.813</v>
      </c>
      <c s="36">
        <v>0.0064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55</v>
      </c>
      <c r="E123" s="40" t="s">
        <v>5</v>
      </c>
    </row>
    <row r="124" spans="1:5" ht="12.75">
      <c r="A124" t="s">
        <v>57</v>
      </c>
      <c r="E124" s="39" t="s">
        <v>5</v>
      </c>
    </row>
    <row r="125" spans="1:16" ht="12.75">
      <c r="A125" t="s">
        <v>49</v>
      </c>
      <c s="34" t="s">
        <v>163</v>
      </c>
      <c s="34" t="s">
        <v>2474</v>
      </c>
      <c s="35" t="s">
        <v>5</v>
      </c>
      <c s="6" t="s">
        <v>2475</v>
      </c>
      <c s="36" t="s">
        <v>95</v>
      </c>
      <c s="37">
        <v>412.692</v>
      </c>
      <c s="36">
        <v>0.005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12.75">
      <c r="A127" s="35" t="s">
        <v>55</v>
      </c>
      <c r="E127" s="40" t="s">
        <v>2476</v>
      </c>
    </row>
    <row r="128" spans="1:5" ht="12.75">
      <c r="A128" t="s">
        <v>57</v>
      </c>
      <c r="E128" s="39" t="s">
        <v>5</v>
      </c>
    </row>
    <row r="129" spans="1:16" ht="12.75">
      <c r="A129" t="s">
        <v>49</v>
      </c>
      <c s="34" t="s">
        <v>167</v>
      </c>
      <c s="34" t="s">
        <v>2477</v>
      </c>
      <c s="35" t="s">
        <v>5</v>
      </c>
      <c s="6" t="s">
        <v>2478</v>
      </c>
      <c s="36" t="s">
        <v>95</v>
      </c>
      <c s="37">
        <v>459.822</v>
      </c>
      <c s="36">
        <v>0.00023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12.75">
      <c r="A131" s="35" t="s">
        <v>55</v>
      </c>
      <c r="E131" s="40" t="s">
        <v>313</v>
      </c>
    </row>
    <row r="132" spans="1:5" ht="12.75">
      <c r="A132" t="s">
        <v>57</v>
      </c>
      <c r="E132" s="39" t="s">
        <v>5</v>
      </c>
    </row>
    <row r="133" spans="1:16" ht="12.75">
      <c r="A133" t="s">
        <v>49</v>
      </c>
      <c s="34" t="s">
        <v>171</v>
      </c>
      <c s="34" t="s">
        <v>2479</v>
      </c>
      <c s="35" t="s">
        <v>5</v>
      </c>
      <c s="6" t="s">
        <v>2480</v>
      </c>
      <c s="36" t="s">
        <v>95</v>
      </c>
      <c s="37">
        <v>459.822</v>
      </c>
      <c s="36">
        <v>0.00019</v>
      </c>
      <c s="36">
        <f>ROUND(G133*H133,6)</f>
      </c>
      <c r="L133" s="38">
        <v>0</v>
      </c>
      <c s="32">
        <f>ROUND(ROUND(L133,2)*ROUND(G133,3),2)</f>
      </c>
      <c s="36" t="s">
        <v>53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55</v>
      </c>
      <c r="E135" s="40" t="s">
        <v>5</v>
      </c>
    </row>
    <row r="136" spans="1:5" ht="12.75">
      <c r="A136" t="s">
        <v>57</v>
      </c>
      <c r="E136" s="39" t="s">
        <v>5</v>
      </c>
    </row>
    <row r="137" spans="1:16" ht="12.75">
      <c r="A137" t="s">
        <v>49</v>
      </c>
      <c s="34" t="s">
        <v>175</v>
      </c>
      <c s="34" t="s">
        <v>2481</v>
      </c>
      <c s="35" t="s">
        <v>5</v>
      </c>
      <c s="6" t="s">
        <v>2482</v>
      </c>
      <c s="36" t="s">
        <v>95</v>
      </c>
      <c s="37">
        <v>754.84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53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55</v>
      </c>
      <c r="E139" s="40" t="s">
        <v>1083</v>
      </c>
    </row>
    <row r="140" spans="1:5" ht="12.75">
      <c r="A140" t="s">
        <v>57</v>
      </c>
      <c r="E140" s="39" t="s">
        <v>5</v>
      </c>
    </row>
    <row r="141" spans="1:16" ht="12.75">
      <c r="A141" t="s">
        <v>49</v>
      </c>
      <c s="34" t="s">
        <v>179</v>
      </c>
      <c s="34" t="s">
        <v>2483</v>
      </c>
      <c s="35" t="s">
        <v>5</v>
      </c>
      <c s="6" t="s">
        <v>2484</v>
      </c>
      <c s="36" t="s">
        <v>95</v>
      </c>
      <c s="37">
        <v>1147.88</v>
      </c>
      <c s="36">
        <v>1E-05</v>
      </c>
      <c s="36">
        <f>ROUND(G141*H141,6)</f>
      </c>
      <c r="L141" s="38">
        <v>0</v>
      </c>
      <c s="32">
        <f>ROUND(ROUND(L141,2)*ROUND(G141,3),2)</f>
      </c>
      <c s="36" t="s">
        <v>53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55</v>
      </c>
      <c r="E143" s="40" t="s">
        <v>2485</v>
      </c>
    </row>
    <row r="144" spans="1:5" ht="12.75">
      <c r="A144" t="s">
        <v>57</v>
      </c>
      <c r="E144" s="39" t="s">
        <v>5</v>
      </c>
    </row>
    <row r="145" spans="1:16" ht="12.75">
      <c r="A145" t="s">
        <v>49</v>
      </c>
      <c s="34" t="s">
        <v>183</v>
      </c>
      <c s="34" t="s">
        <v>2486</v>
      </c>
      <c s="35" t="s">
        <v>5</v>
      </c>
      <c s="6" t="s">
        <v>2487</v>
      </c>
      <c s="36" t="s">
        <v>114</v>
      </c>
      <c s="37">
        <v>8.97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53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12.75">
      <c r="A147" s="35" t="s">
        <v>55</v>
      </c>
      <c r="E147" s="40" t="s">
        <v>5</v>
      </c>
    </row>
    <row r="148" spans="1:5" ht="12.75">
      <c r="A148" t="s">
        <v>57</v>
      </c>
      <c r="E148" s="39" t="s">
        <v>5</v>
      </c>
    </row>
    <row r="149" spans="1:13" ht="12.75">
      <c r="A149" t="s">
        <v>46</v>
      </c>
      <c r="C149" s="31" t="s">
        <v>546</v>
      </c>
      <c r="E149" s="33" t="s">
        <v>547</v>
      </c>
      <c r="J149" s="32">
        <f>0</f>
      </c>
      <c s="32">
        <f>0</f>
      </c>
      <c s="32">
        <f>0+L150+L154+L158</f>
      </c>
      <c s="32">
        <f>0+M150+M154+M158</f>
      </c>
    </row>
    <row r="150" spans="1:16" ht="12.75">
      <c r="A150" t="s">
        <v>49</v>
      </c>
      <c s="34" t="s">
        <v>187</v>
      </c>
      <c s="34" t="s">
        <v>2488</v>
      </c>
      <c s="35" t="s">
        <v>5</v>
      </c>
      <c s="6" t="s">
        <v>2489</v>
      </c>
      <c s="36" t="s">
        <v>144</v>
      </c>
      <c s="37">
        <v>56.825</v>
      </c>
      <c s="36">
        <v>0.00345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55</v>
      </c>
      <c r="E152" s="40" t="s">
        <v>2490</v>
      </c>
    </row>
    <row r="153" spans="1:5" ht="12.75">
      <c r="A153" t="s">
        <v>57</v>
      </c>
      <c r="E153" s="39" t="s">
        <v>5</v>
      </c>
    </row>
    <row r="154" spans="1:16" ht="12.75">
      <c r="A154" t="s">
        <v>49</v>
      </c>
      <c s="34" t="s">
        <v>191</v>
      </c>
      <c s="34" t="s">
        <v>2491</v>
      </c>
      <c s="35" t="s">
        <v>5</v>
      </c>
      <c s="6" t="s">
        <v>2492</v>
      </c>
      <c s="36" t="s">
        <v>144</v>
      </c>
      <c s="37">
        <v>8.6</v>
      </c>
      <c s="36">
        <v>0.00383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55</v>
      </c>
      <c r="E156" s="40" t="s">
        <v>2493</v>
      </c>
    </row>
    <row r="157" spans="1:5" ht="12.75">
      <c r="A157" t="s">
        <v>57</v>
      </c>
      <c r="E157" s="39" t="s">
        <v>5</v>
      </c>
    </row>
    <row r="158" spans="1:16" ht="12.75">
      <c r="A158" t="s">
        <v>49</v>
      </c>
      <c s="34" t="s">
        <v>195</v>
      </c>
      <c s="34" t="s">
        <v>581</v>
      </c>
      <c s="35" t="s">
        <v>5</v>
      </c>
      <c s="6" t="s">
        <v>582</v>
      </c>
      <c s="36" t="s">
        <v>114</v>
      </c>
      <c s="37">
        <v>0.23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55</v>
      </c>
      <c r="E160" s="40" t="s">
        <v>5</v>
      </c>
    </row>
    <row r="161" spans="1:5" ht="12.75">
      <c r="A161" t="s">
        <v>57</v>
      </c>
      <c r="E161" s="39" t="s">
        <v>5</v>
      </c>
    </row>
    <row r="162" spans="1:13" ht="12.75">
      <c r="A162" t="s">
        <v>46</v>
      </c>
      <c r="C162" s="31" t="s">
        <v>615</v>
      </c>
      <c r="E162" s="33" t="s">
        <v>616</v>
      </c>
      <c r="J162" s="32">
        <f>0</f>
      </c>
      <c s="32">
        <f>0</f>
      </c>
      <c s="32">
        <f>0+L163+L167+L171+L175+L179+L183+L187+L191+L195+L199+L203+L207+L211+L215+L219+L223+L227+L231+L235+L239+L243+L247+L251+L255+L259+L263+L267+L271+L275+L279+L283+L287+L291+L295+L299+L303+L307+L311+L315+L319+L323+L327+L331+L335+L339+L343+L347+L351+L355+L359+L363+L367+L371+L375</f>
      </c>
      <c s="32">
        <f>0+M163+M167+M171+M175+M179+M183+M187+M191+M195+M199+M203+M207+M211+M215+M219+M223+M227+M231+M235+M239+M243+M247+M251+M255+M259+M263+M267+M271+M275+M279+M283+M287+M291+M295+M299+M303+M307+M311+M315+M319+M323+M327+M331+M335+M339+M343+M347+M351+M355+M359+M363+M367+M371+M375</f>
      </c>
    </row>
    <row r="163" spans="1:16" ht="25.5">
      <c r="A163" t="s">
        <v>49</v>
      </c>
      <c s="34" t="s">
        <v>199</v>
      </c>
      <c s="34" t="s">
        <v>2494</v>
      </c>
      <c s="35" t="s">
        <v>5</v>
      </c>
      <c s="6" t="s">
        <v>2495</v>
      </c>
      <c s="36" t="s">
        <v>144</v>
      </c>
      <c s="37">
        <v>448.52</v>
      </c>
      <c s="36">
        <v>0.00012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5</v>
      </c>
    </row>
    <row r="166" spans="1:5" ht="12.75">
      <c r="A166" t="s">
        <v>57</v>
      </c>
      <c r="E166" s="39" t="s">
        <v>5</v>
      </c>
    </row>
    <row r="167" spans="1:16" ht="12.75">
      <c r="A167" t="s">
        <v>49</v>
      </c>
      <c s="34" t="s">
        <v>203</v>
      </c>
      <c s="34" t="s">
        <v>2496</v>
      </c>
      <c s="35" t="s">
        <v>5</v>
      </c>
      <c s="6" t="s">
        <v>2497</v>
      </c>
      <c s="36" t="s">
        <v>149</v>
      </c>
      <c s="37">
        <v>2</v>
      </c>
      <c s="36">
        <v>0.00028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5</v>
      </c>
    </row>
    <row r="170" spans="1:5" ht="12.75">
      <c r="A170" t="s">
        <v>57</v>
      </c>
      <c r="E170" s="39" t="s">
        <v>5</v>
      </c>
    </row>
    <row r="171" spans="1:16" ht="12.75">
      <c r="A171" t="s">
        <v>49</v>
      </c>
      <c s="34" t="s">
        <v>207</v>
      </c>
      <c s="34" t="s">
        <v>2498</v>
      </c>
      <c s="35" t="s">
        <v>5</v>
      </c>
      <c s="6" t="s">
        <v>2499</v>
      </c>
      <c s="36" t="s">
        <v>149</v>
      </c>
      <c s="37">
        <v>15</v>
      </c>
      <c s="36">
        <v>0.00028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5</v>
      </c>
    </row>
    <row r="174" spans="1:5" ht="12.75">
      <c r="A174" t="s">
        <v>57</v>
      </c>
      <c r="E174" s="39" t="s">
        <v>5</v>
      </c>
    </row>
    <row r="175" spans="1:16" ht="12.75">
      <c r="A175" t="s">
        <v>49</v>
      </c>
      <c s="34" t="s">
        <v>211</v>
      </c>
      <c s="34" t="s">
        <v>2500</v>
      </c>
      <c s="35" t="s">
        <v>5</v>
      </c>
      <c s="6" t="s">
        <v>2501</v>
      </c>
      <c s="36" t="s">
        <v>149</v>
      </c>
      <c s="37">
        <v>1</v>
      </c>
      <c s="36">
        <v>0.00028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5</v>
      </c>
    </row>
    <row r="178" spans="1:5" ht="12.75">
      <c r="A178" t="s">
        <v>57</v>
      </c>
      <c r="E178" s="39" t="s">
        <v>5</v>
      </c>
    </row>
    <row r="179" spans="1:16" ht="12.75">
      <c r="A179" t="s">
        <v>49</v>
      </c>
      <c s="34" t="s">
        <v>215</v>
      </c>
      <c s="34" t="s">
        <v>2502</v>
      </c>
      <c s="35" t="s">
        <v>5</v>
      </c>
      <c s="6" t="s">
        <v>2503</v>
      </c>
      <c s="36" t="s">
        <v>149</v>
      </c>
      <c s="37">
        <v>30</v>
      </c>
      <c s="36">
        <v>2E-05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55</v>
      </c>
      <c r="E181" s="40" t="s">
        <v>5</v>
      </c>
    </row>
    <row r="182" spans="1:5" ht="12.75">
      <c r="A182" t="s">
        <v>57</v>
      </c>
      <c r="E182" s="39" t="s">
        <v>5</v>
      </c>
    </row>
    <row r="183" spans="1:16" ht="12.75">
      <c r="A183" t="s">
        <v>49</v>
      </c>
      <c s="34" t="s">
        <v>220</v>
      </c>
      <c s="34" t="s">
        <v>2504</v>
      </c>
      <c s="35" t="s">
        <v>5</v>
      </c>
      <c s="6" t="s">
        <v>2505</v>
      </c>
      <c s="36" t="s">
        <v>149</v>
      </c>
      <c s="37">
        <v>24</v>
      </c>
      <c s="36">
        <v>3E-05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55</v>
      </c>
      <c r="E185" s="40" t="s">
        <v>5</v>
      </c>
    </row>
    <row r="186" spans="1:5" ht="12.75">
      <c r="A186" t="s">
        <v>57</v>
      </c>
      <c r="E186" s="39" t="s">
        <v>5</v>
      </c>
    </row>
    <row r="187" spans="1:16" ht="12.75">
      <c r="A187" t="s">
        <v>49</v>
      </c>
      <c s="34" t="s">
        <v>224</v>
      </c>
      <c s="34" t="s">
        <v>2506</v>
      </c>
      <c s="35" t="s">
        <v>5</v>
      </c>
      <c s="6" t="s">
        <v>2507</v>
      </c>
      <c s="36" t="s">
        <v>144</v>
      </c>
      <c s="37">
        <v>346.51</v>
      </c>
      <c s="36">
        <v>2E-05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55</v>
      </c>
      <c r="E189" s="40" t="s">
        <v>2508</v>
      </c>
    </row>
    <row r="190" spans="1:5" ht="12.75">
      <c r="A190" t="s">
        <v>57</v>
      </c>
      <c r="E190" s="39" t="s">
        <v>5</v>
      </c>
    </row>
    <row r="191" spans="1:16" ht="12.75">
      <c r="A191" t="s">
        <v>49</v>
      </c>
      <c s="34" t="s">
        <v>228</v>
      </c>
      <c s="34" t="s">
        <v>2509</v>
      </c>
      <c s="35" t="s">
        <v>5</v>
      </c>
      <c s="6" t="s">
        <v>2510</v>
      </c>
      <c s="36" t="s">
        <v>144</v>
      </c>
      <c s="37">
        <v>102.01</v>
      </c>
      <c s="36">
        <v>2E-05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55</v>
      </c>
      <c r="E193" s="40" t="s">
        <v>5</v>
      </c>
    </row>
    <row r="194" spans="1:5" ht="12.75">
      <c r="A194" t="s">
        <v>57</v>
      </c>
      <c r="E194" s="39" t="s">
        <v>5</v>
      </c>
    </row>
    <row r="195" spans="1:16" ht="12.75">
      <c r="A195" t="s">
        <v>49</v>
      </c>
      <c s="34" t="s">
        <v>231</v>
      </c>
      <c s="34" t="s">
        <v>635</v>
      </c>
      <c s="35" t="s">
        <v>5</v>
      </c>
      <c s="6" t="s">
        <v>636</v>
      </c>
      <c s="36" t="s">
        <v>114</v>
      </c>
      <c s="37">
        <v>7.53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55</v>
      </c>
      <c r="E197" s="40" t="s">
        <v>5</v>
      </c>
    </row>
    <row r="198" spans="1:5" ht="12.75">
      <c r="A198" t="s">
        <v>57</v>
      </c>
      <c r="E198" s="39" t="s">
        <v>5</v>
      </c>
    </row>
    <row r="199" spans="1:16" ht="12.75">
      <c r="A199" t="s">
        <v>49</v>
      </c>
      <c s="34" t="s">
        <v>234</v>
      </c>
      <c s="34" t="s">
        <v>2511</v>
      </c>
      <c s="35" t="s">
        <v>5</v>
      </c>
      <c s="6" t="s">
        <v>2512</v>
      </c>
      <c s="36" t="s">
        <v>600</v>
      </c>
      <c s="37">
        <v>1</v>
      </c>
      <c s="36">
        <v>0.034125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89.25">
      <c r="A200" s="35" t="s">
        <v>54</v>
      </c>
      <c r="E200" s="39" t="s">
        <v>2513</v>
      </c>
    </row>
    <row r="201" spans="1:5" ht="12.75">
      <c r="A201" s="35" t="s">
        <v>55</v>
      </c>
      <c r="E201" s="40" t="s">
        <v>5</v>
      </c>
    </row>
    <row r="202" spans="1:5" ht="12.75">
      <c r="A202" t="s">
        <v>57</v>
      </c>
      <c r="E202" s="39" t="s">
        <v>5</v>
      </c>
    </row>
    <row r="203" spans="1:16" ht="12.75">
      <c r="A203" t="s">
        <v>49</v>
      </c>
      <c s="34" t="s">
        <v>237</v>
      </c>
      <c s="34" t="s">
        <v>2514</v>
      </c>
      <c s="35" t="s">
        <v>5</v>
      </c>
      <c s="6" t="s">
        <v>2515</v>
      </c>
      <c s="36" t="s">
        <v>600</v>
      </c>
      <c s="37">
        <v>2</v>
      </c>
      <c s="36">
        <v>0.075075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02">
      <c r="A204" s="35" t="s">
        <v>54</v>
      </c>
      <c r="E204" s="39" t="s">
        <v>2516</v>
      </c>
    </row>
    <row r="205" spans="1:5" ht="12.75">
      <c r="A205" s="35" t="s">
        <v>55</v>
      </c>
      <c r="E205" s="40" t="s">
        <v>5</v>
      </c>
    </row>
    <row r="206" spans="1:5" ht="12.75">
      <c r="A206" t="s">
        <v>57</v>
      </c>
      <c r="E206" s="39" t="s">
        <v>5</v>
      </c>
    </row>
    <row r="207" spans="1:16" ht="12.75">
      <c r="A207" t="s">
        <v>49</v>
      </c>
      <c s="34" t="s">
        <v>241</v>
      </c>
      <c s="34" t="s">
        <v>2517</v>
      </c>
      <c s="35" t="s">
        <v>5</v>
      </c>
      <c s="6" t="s">
        <v>2518</v>
      </c>
      <c s="36" t="s">
        <v>600</v>
      </c>
      <c s="37">
        <v>1</v>
      </c>
      <c s="36">
        <v>0.13195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14.75">
      <c r="A208" s="35" t="s">
        <v>54</v>
      </c>
      <c r="E208" s="39" t="s">
        <v>2519</v>
      </c>
    </row>
    <row r="209" spans="1:5" ht="12.75">
      <c r="A209" s="35" t="s">
        <v>55</v>
      </c>
      <c r="E209" s="40" t="s">
        <v>5</v>
      </c>
    </row>
    <row r="210" spans="1:5" ht="12.75">
      <c r="A210" t="s">
        <v>57</v>
      </c>
      <c r="E210" s="39" t="s">
        <v>5</v>
      </c>
    </row>
    <row r="211" spans="1:16" ht="12.75">
      <c r="A211" t="s">
        <v>49</v>
      </c>
      <c s="34" t="s">
        <v>245</v>
      </c>
      <c s="34" t="s">
        <v>2520</v>
      </c>
      <c s="35" t="s">
        <v>5</v>
      </c>
      <c s="6" t="s">
        <v>2521</v>
      </c>
      <c s="36" t="s">
        <v>600</v>
      </c>
      <c s="37">
        <v>9</v>
      </c>
      <c s="36">
        <v>0.109375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7.5">
      <c r="A212" s="35" t="s">
        <v>54</v>
      </c>
      <c r="E212" s="39" t="s">
        <v>2522</v>
      </c>
    </row>
    <row r="213" spans="1:5" ht="12.75">
      <c r="A213" s="35" t="s">
        <v>55</v>
      </c>
      <c r="E213" s="40" t="s">
        <v>5</v>
      </c>
    </row>
    <row r="214" spans="1:5" ht="12.75">
      <c r="A214" t="s">
        <v>57</v>
      </c>
      <c r="E214" s="39" t="s">
        <v>5</v>
      </c>
    </row>
    <row r="215" spans="1:16" ht="12.75">
      <c r="A215" t="s">
        <v>49</v>
      </c>
      <c s="34" t="s">
        <v>248</v>
      </c>
      <c s="34" t="s">
        <v>2523</v>
      </c>
      <c s="35" t="s">
        <v>5</v>
      </c>
      <c s="6" t="s">
        <v>2524</v>
      </c>
      <c s="36" t="s">
        <v>600</v>
      </c>
      <c s="37">
        <v>1</v>
      </c>
      <c s="36">
        <v>0.116025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02">
      <c r="A216" s="35" t="s">
        <v>54</v>
      </c>
      <c r="E216" s="39" t="s">
        <v>2525</v>
      </c>
    </row>
    <row r="217" spans="1:5" ht="12.75">
      <c r="A217" s="35" t="s">
        <v>55</v>
      </c>
      <c r="E217" s="40" t="s">
        <v>5</v>
      </c>
    </row>
    <row r="218" spans="1:5" ht="12.75">
      <c r="A218" t="s">
        <v>57</v>
      </c>
      <c r="E218" s="39" t="s">
        <v>5</v>
      </c>
    </row>
    <row r="219" spans="1:16" ht="12.75">
      <c r="A219" t="s">
        <v>49</v>
      </c>
      <c s="34" t="s">
        <v>252</v>
      </c>
      <c s="34" t="s">
        <v>2526</v>
      </c>
      <c s="35" t="s">
        <v>5</v>
      </c>
      <c s="6" t="s">
        <v>2527</v>
      </c>
      <c s="36" t="s">
        <v>600</v>
      </c>
      <c s="37">
        <v>1</v>
      </c>
      <c s="36">
        <v>0.118125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27</v>
      </c>
    </row>
    <row r="220" spans="1:5" ht="114.75">
      <c r="A220" s="35" t="s">
        <v>54</v>
      </c>
      <c r="E220" s="39" t="s">
        <v>2528</v>
      </c>
    </row>
    <row r="221" spans="1:5" ht="12.75">
      <c r="A221" s="35" t="s">
        <v>55</v>
      </c>
      <c r="E221" s="40" t="s">
        <v>5</v>
      </c>
    </row>
    <row r="222" spans="1:5" ht="12.75">
      <c r="A222" t="s">
        <v>57</v>
      </c>
      <c r="E222" s="39" t="s">
        <v>5</v>
      </c>
    </row>
    <row r="223" spans="1:16" ht="12.75">
      <c r="A223" t="s">
        <v>49</v>
      </c>
      <c s="34" t="s">
        <v>255</v>
      </c>
      <c s="34" t="s">
        <v>2529</v>
      </c>
      <c s="35" t="s">
        <v>5</v>
      </c>
      <c s="6" t="s">
        <v>2530</v>
      </c>
      <c s="36" t="s">
        <v>600</v>
      </c>
      <c s="37">
        <v>1</v>
      </c>
      <c s="36">
        <v>0.122719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14.75">
      <c r="A224" s="35" t="s">
        <v>54</v>
      </c>
      <c r="E224" s="39" t="s">
        <v>2531</v>
      </c>
    </row>
    <row r="225" spans="1:5" ht="12.75">
      <c r="A225" s="35" t="s">
        <v>55</v>
      </c>
      <c r="E225" s="40" t="s">
        <v>5</v>
      </c>
    </row>
    <row r="226" spans="1:5" ht="12.75">
      <c r="A226" t="s">
        <v>57</v>
      </c>
      <c r="E226" s="39" t="s">
        <v>5</v>
      </c>
    </row>
    <row r="227" spans="1:16" ht="12.75">
      <c r="A227" t="s">
        <v>49</v>
      </c>
      <c s="34" t="s">
        <v>259</v>
      </c>
      <c s="34" t="s">
        <v>2532</v>
      </c>
      <c s="35" t="s">
        <v>2533</v>
      </c>
      <c s="6" t="s">
        <v>2518</v>
      </c>
      <c s="36" t="s">
        <v>600</v>
      </c>
      <c s="37">
        <v>1</v>
      </c>
      <c s="36">
        <v>0.13195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14.75">
      <c r="A228" s="35" t="s">
        <v>54</v>
      </c>
      <c r="E228" s="39" t="s">
        <v>2519</v>
      </c>
    </row>
    <row r="229" spans="1:5" ht="12.75">
      <c r="A229" s="35" t="s">
        <v>55</v>
      </c>
      <c r="E229" s="40" t="s">
        <v>5</v>
      </c>
    </row>
    <row r="230" spans="1:5" ht="12.75">
      <c r="A230" t="s">
        <v>57</v>
      </c>
      <c r="E230" s="39" t="s">
        <v>5</v>
      </c>
    </row>
    <row r="231" spans="1:16" ht="12.75">
      <c r="A231" t="s">
        <v>49</v>
      </c>
      <c s="34" t="s">
        <v>263</v>
      </c>
      <c s="34" t="s">
        <v>2532</v>
      </c>
      <c s="35" t="s">
        <v>2534</v>
      </c>
      <c s="6" t="s">
        <v>2535</v>
      </c>
      <c s="36" t="s">
        <v>600</v>
      </c>
      <c s="37">
        <v>24</v>
      </c>
      <c s="36">
        <v>0.0798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14.75">
      <c r="A232" s="35" t="s">
        <v>54</v>
      </c>
      <c r="E232" s="39" t="s">
        <v>2536</v>
      </c>
    </row>
    <row r="233" spans="1:5" ht="12.75">
      <c r="A233" s="35" t="s">
        <v>55</v>
      </c>
      <c r="E233" s="40" t="s">
        <v>5</v>
      </c>
    </row>
    <row r="234" spans="1:5" ht="12.75">
      <c r="A234" t="s">
        <v>57</v>
      </c>
      <c r="E234" s="39" t="s">
        <v>5</v>
      </c>
    </row>
    <row r="235" spans="1:16" ht="12.75">
      <c r="A235" t="s">
        <v>49</v>
      </c>
      <c s="34" t="s">
        <v>267</v>
      </c>
      <c s="34" t="s">
        <v>2537</v>
      </c>
      <c s="35" t="s">
        <v>5</v>
      </c>
      <c s="6" t="s">
        <v>2538</v>
      </c>
      <c s="36" t="s">
        <v>600</v>
      </c>
      <c s="37">
        <v>15</v>
      </c>
      <c s="36">
        <v>0.0447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51">
      <c r="A236" s="35" t="s">
        <v>54</v>
      </c>
      <c r="E236" s="39" t="s">
        <v>2539</v>
      </c>
    </row>
    <row r="237" spans="1:5" ht="12.75">
      <c r="A237" s="35" t="s">
        <v>55</v>
      </c>
      <c r="E237" s="40" t="s">
        <v>5</v>
      </c>
    </row>
    <row r="238" spans="1:5" ht="12.75">
      <c r="A238" t="s">
        <v>57</v>
      </c>
      <c r="E238" s="39" t="s">
        <v>5</v>
      </c>
    </row>
    <row r="239" spans="1:16" ht="12.75">
      <c r="A239" t="s">
        <v>49</v>
      </c>
      <c s="34" t="s">
        <v>271</v>
      </c>
      <c s="34" t="s">
        <v>2540</v>
      </c>
      <c s="35" t="s">
        <v>5</v>
      </c>
      <c s="6" t="s">
        <v>2541</v>
      </c>
      <c s="36" t="s">
        <v>600</v>
      </c>
      <c s="37">
        <v>1</v>
      </c>
      <c s="36">
        <v>0.021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27</v>
      </c>
    </row>
    <row r="240" spans="1:5" ht="89.25">
      <c r="A240" s="35" t="s">
        <v>54</v>
      </c>
      <c r="E240" s="39" t="s">
        <v>2542</v>
      </c>
    </row>
    <row r="241" spans="1:5" ht="12.75">
      <c r="A241" s="35" t="s">
        <v>55</v>
      </c>
      <c r="E241" s="40" t="s">
        <v>5</v>
      </c>
    </row>
    <row r="242" spans="1:5" ht="12.75">
      <c r="A242" t="s">
        <v>57</v>
      </c>
      <c r="E242" s="39" t="s">
        <v>5</v>
      </c>
    </row>
    <row r="243" spans="1:16" ht="12.75">
      <c r="A243" t="s">
        <v>49</v>
      </c>
      <c s="34" t="s">
        <v>275</v>
      </c>
      <c s="34" t="s">
        <v>2543</v>
      </c>
      <c s="35" t="s">
        <v>5</v>
      </c>
      <c s="6" t="s">
        <v>2544</v>
      </c>
      <c s="36" t="s">
        <v>600</v>
      </c>
      <c s="37">
        <v>2</v>
      </c>
      <c s="36">
        <v>0.0256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27</v>
      </c>
    </row>
    <row r="244" spans="1:5" ht="51">
      <c r="A244" s="35" t="s">
        <v>54</v>
      </c>
      <c r="E244" s="39" t="s">
        <v>2545</v>
      </c>
    </row>
    <row r="245" spans="1:5" ht="12.75">
      <c r="A245" s="35" t="s">
        <v>55</v>
      </c>
      <c r="E245" s="40" t="s">
        <v>5</v>
      </c>
    </row>
    <row r="246" spans="1:5" ht="12.75">
      <c r="A246" t="s">
        <v>57</v>
      </c>
      <c r="E246" s="39" t="s">
        <v>5</v>
      </c>
    </row>
    <row r="247" spans="1:16" ht="25.5">
      <c r="A247" t="s">
        <v>49</v>
      </c>
      <c s="34" t="s">
        <v>279</v>
      </c>
      <c s="34" t="s">
        <v>2546</v>
      </c>
      <c s="35" t="s">
        <v>5</v>
      </c>
      <c s="6" t="s">
        <v>2547</v>
      </c>
      <c s="36" t="s">
        <v>600</v>
      </c>
      <c s="37">
        <v>1</v>
      </c>
      <c s="36">
        <v>0.03408</v>
      </c>
      <c s="36">
        <f>ROUND(G247*H247,6)</f>
      </c>
      <c r="L247" s="38">
        <v>0</v>
      </c>
      <c s="32">
        <f>ROUND(ROUND(L247,2)*ROUND(G247,3),2)</f>
      </c>
      <c s="36" t="s">
        <v>611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55</v>
      </c>
      <c r="E249" s="40" t="s">
        <v>5</v>
      </c>
    </row>
    <row r="250" spans="1:5" ht="12.75">
      <c r="A250" t="s">
        <v>57</v>
      </c>
      <c r="E250" s="39" t="s">
        <v>5</v>
      </c>
    </row>
    <row r="251" spans="1:16" ht="12.75">
      <c r="A251" t="s">
        <v>49</v>
      </c>
      <c s="34" t="s">
        <v>283</v>
      </c>
      <c s="34" t="s">
        <v>2548</v>
      </c>
      <c s="35" t="s">
        <v>5</v>
      </c>
      <c s="6" t="s">
        <v>2549</v>
      </c>
      <c s="36" t="s">
        <v>600</v>
      </c>
      <c s="37">
        <v>2</v>
      </c>
      <c s="36">
        <v>0.013125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27</v>
      </c>
    </row>
    <row r="252" spans="1:5" ht="63.75">
      <c r="A252" s="35" t="s">
        <v>54</v>
      </c>
      <c r="E252" s="39" t="s">
        <v>2550</v>
      </c>
    </row>
    <row r="253" spans="1:5" ht="12.75">
      <c r="A253" s="35" t="s">
        <v>55</v>
      </c>
      <c r="E253" s="40" t="s">
        <v>5</v>
      </c>
    </row>
    <row r="254" spans="1:5" ht="12.75">
      <c r="A254" t="s">
        <v>57</v>
      </c>
      <c r="E254" s="39" t="s">
        <v>5</v>
      </c>
    </row>
    <row r="255" spans="1:16" ht="12.75">
      <c r="A255" t="s">
        <v>49</v>
      </c>
      <c s="34" t="s">
        <v>287</v>
      </c>
      <c s="34" t="s">
        <v>2551</v>
      </c>
      <c s="35" t="s">
        <v>5</v>
      </c>
      <c s="6" t="s">
        <v>2552</v>
      </c>
      <c s="36" t="s">
        <v>600</v>
      </c>
      <c s="37">
        <v>1</v>
      </c>
      <c s="36">
        <v>0.08505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27</v>
      </c>
    </row>
    <row r="256" spans="1:5" ht="102">
      <c r="A256" s="35" t="s">
        <v>54</v>
      </c>
      <c r="E256" s="39" t="s">
        <v>2553</v>
      </c>
    </row>
    <row r="257" spans="1:5" ht="12.75">
      <c r="A257" s="35" t="s">
        <v>55</v>
      </c>
      <c r="E257" s="40" t="s">
        <v>5</v>
      </c>
    </row>
    <row r="258" spans="1:5" ht="12.75">
      <c r="A258" t="s">
        <v>57</v>
      </c>
      <c r="E258" s="39" t="s">
        <v>5</v>
      </c>
    </row>
    <row r="259" spans="1:16" ht="12.75">
      <c r="A259" t="s">
        <v>49</v>
      </c>
      <c s="34" t="s">
        <v>291</v>
      </c>
      <c s="34" t="s">
        <v>2554</v>
      </c>
      <c s="35" t="s">
        <v>5</v>
      </c>
      <c s="6" t="s">
        <v>2555</v>
      </c>
      <c s="36" t="s">
        <v>600</v>
      </c>
      <c s="37">
        <v>4</v>
      </c>
      <c s="36">
        <v>0.0252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27</v>
      </c>
    </row>
    <row r="260" spans="1:5" ht="76.5">
      <c r="A260" s="35" t="s">
        <v>54</v>
      </c>
      <c r="E260" s="39" t="s">
        <v>2556</v>
      </c>
    </row>
    <row r="261" spans="1:5" ht="12.75">
      <c r="A261" s="35" t="s">
        <v>55</v>
      </c>
      <c r="E261" s="40" t="s">
        <v>5</v>
      </c>
    </row>
    <row r="262" spans="1:5" ht="12.75">
      <c r="A262" t="s">
        <v>57</v>
      </c>
      <c r="E262" s="39" t="s">
        <v>5</v>
      </c>
    </row>
    <row r="263" spans="1:16" ht="12.75">
      <c r="A263" t="s">
        <v>49</v>
      </c>
      <c s="34" t="s">
        <v>295</v>
      </c>
      <c s="34" t="s">
        <v>2557</v>
      </c>
      <c s="35" t="s">
        <v>5</v>
      </c>
      <c s="6" t="s">
        <v>2558</v>
      </c>
      <c s="36" t="s">
        <v>600</v>
      </c>
      <c s="37">
        <v>1</v>
      </c>
      <c s="36">
        <v>0.121275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27</v>
      </c>
    </row>
    <row r="264" spans="1:5" ht="102">
      <c r="A264" s="35" t="s">
        <v>54</v>
      </c>
      <c r="E264" s="39" t="s">
        <v>2559</v>
      </c>
    </row>
    <row r="265" spans="1:5" ht="12.75">
      <c r="A265" s="35" t="s">
        <v>55</v>
      </c>
      <c r="E265" s="40" t="s">
        <v>5</v>
      </c>
    </row>
    <row r="266" spans="1:5" ht="12.75">
      <c r="A266" t="s">
        <v>57</v>
      </c>
      <c r="E266" s="39" t="s">
        <v>5</v>
      </c>
    </row>
    <row r="267" spans="1:16" ht="12.75">
      <c r="A267" t="s">
        <v>49</v>
      </c>
      <c s="34" t="s">
        <v>299</v>
      </c>
      <c s="34" t="s">
        <v>2560</v>
      </c>
      <c s="35" t="s">
        <v>5</v>
      </c>
      <c s="6" t="s">
        <v>2561</v>
      </c>
      <c s="36" t="s">
        <v>600</v>
      </c>
      <c s="37">
        <v>1</v>
      </c>
      <c s="36">
        <v>0.132825</v>
      </c>
      <c s="36">
        <f>ROUND(G267*H267,6)</f>
      </c>
      <c r="L267" s="38">
        <v>0</v>
      </c>
      <c s="32">
        <f>ROUND(ROUND(L267,2)*ROUND(G267,3),2)</f>
      </c>
      <c s="36" t="s">
        <v>53</v>
      </c>
      <c>
        <f>(M267*21)/100</f>
      </c>
      <c t="s">
        <v>27</v>
      </c>
    </row>
    <row r="268" spans="1:5" ht="102">
      <c r="A268" s="35" t="s">
        <v>54</v>
      </c>
      <c r="E268" s="39" t="s">
        <v>2562</v>
      </c>
    </row>
    <row r="269" spans="1:5" ht="12.75">
      <c r="A269" s="35" t="s">
        <v>55</v>
      </c>
      <c r="E269" s="40" t="s">
        <v>5</v>
      </c>
    </row>
    <row r="270" spans="1:5" ht="12.75">
      <c r="A270" t="s">
        <v>57</v>
      </c>
      <c r="E270" s="39" t="s">
        <v>5</v>
      </c>
    </row>
    <row r="271" spans="1:16" ht="12.75">
      <c r="A271" t="s">
        <v>49</v>
      </c>
      <c s="34" t="s">
        <v>303</v>
      </c>
      <c s="34" t="s">
        <v>2563</v>
      </c>
      <c s="35" t="s">
        <v>5</v>
      </c>
      <c s="6" t="s">
        <v>2564</v>
      </c>
      <c s="36" t="s">
        <v>600</v>
      </c>
      <c s="37">
        <v>2</v>
      </c>
      <c s="36">
        <v>0.118388</v>
      </c>
      <c s="36">
        <f>ROUND(G271*H271,6)</f>
      </c>
      <c r="L271" s="38">
        <v>0</v>
      </c>
      <c s="32">
        <f>ROUND(ROUND(L271,2)*ROUND(G271,3),2)</f>
      </c>
      <c s="36" t="s">
        <v>53</v>
      </c>
      <c>
        <f>(M271*21)/100</f>
      </c>
      <c t="s">
        <v>27</v>
      </c>
    </row>
    <row r="272" spans="1:5" ht="102">
      <c r="A272" s="35" t="s">
        <v>54</v>
      </c>
      <c r="E272" s="39" t="s">
        <v>2565</v>
      </c>
    </row>
    <row r="273" spans="1:5" ht="12.75">
      <c r="A273" s="35" t="s">
        <v>55</v>
      </c>
      <c r="E273" s="40" t="s">
        <v>5</v>
      </c>
    </row>
    <row r="274" spans="1:5" ht="12.75">
      <c r="A274" t="s">
        <v>57</v>
      </c>
      <c r="E274" s="39" t="s">
        <v>5</v>
      </c>
    </row>
    <row r="275" spans="1:16" ht="12.75">
      <c r="A275" t="s">
        <v>49</v>
      </c>
      <c s="34" t="s">
        <v>306</v>
      </c>
      <c s="34" t="s">
        <v>2566</v>
      </c>
      <c s="35" t="s">
        <v>5</v>
      </c>
      <c s="6" t="s">
        <v>2567</v>
      </c>
      <c s="36" t="s">
        <v>600</v>
      </c>
      <c s="37">
        <v>2</v>
      </c>
      <c s="36">
        <v>0.1386</v>
      </c>
      <c s="36">
        <f>ROUND(G275*H275,6)</f>
      </c>
      <c r="L275" s="38">
        <v>0</v>
      </c>
      <c s="32">
        <f>ROUND(ROUND(L275,2)*ROUND(G275,3),2)</f>
      </c>
      <c s="36" t="s">
        <v>53</v>
      </c>
      <c>
        <f>(M275*21)/100</f>
      </c>
      <c t="s">
        <v>27</v>
      </c>
    </row>
    <row r="276" spans="1:5" ht="102">
      <c r="A276" s="35" t="s">
        <v>54</v>
      </c>
      <c r="E276" s="39" t="s">
        <v>2568</v>
      </c>
    </row>
    <row r="277" spans="1:5" ht="12.75">
      <c r="A277" s="35" t="s">
        <v>55</v>
      </c>
      <c r="E277" s="40" t="s">
        <v>5</v>
      </c>
    </row>
    <row r="278" spans="1:5" ht="12.75">
      <c r="A278" t="s">
        <v>57</v>
      </c>
      <c r="E278" s="39" t="s">
        <v>5</v>
      </c>
    </row>
    <row r="279" spans="1:16" ht="12.75">
      <c r="A279" t="s">
        <v>49</v>
      </c>
      <c s="34" t="s">
        <v>310</v>
      </c>
      <c s="34" t="s">
        <v>2569</v>
      </c>
      <c s="35" t="s">
        <v>5</v>
      </c>
      <c s="6" t="s">
        <v>2570</v>
      </c>
      <c s="36" t="s">
        <v>600</v>
      </c>
      <c s="37">
        <v>1</v>
      </c>
      <c s="36">
        <v>0.131198</v>
      </c>
      <c s="36">
        <f>ROUND(G279*H279,6)</f>
      </c>
      <c r="L279" s="38">
        <v>0</v>
      </c>
      <c s="32">
        <f>ROUND(ROUND(L279,2)*ROUND(G279,3),2)</f>
      </c>
      <c s="36" t="s">
        <v>53</v>
      </c>
      <c>
        <f>(M279*21)/100</f>
      </c>
      <c t="s">
        <v>27</v>
      </c>
    </row>
    <row r="280" spans="1:5" ht="89.25">
      <c r="A280" s="35" t="s">
        <v>54</v>
      </c>
      <c r="E280" s="39" t="s">
        <v>2571</v>
      </c>
    </row>
    <row r="281" spans="1:5" ht="12.75">
      <c r="A281" s="35" t="s">
        <v>55</v>
      </c>
      <c r="E281" s="40" t="s">
        <v>5</v>
      </c>
    </row>
    <row r="282" spans="1:5" ht="12.75">
      <c r="A282" t="s">
        <v>57</v>
      </c>
      <c r="E282" s="39" t="s">
        <v>5</v>
      </c>
    </row>
    <row r="283" spans="1:16" ht="12.75">
      <c r="A283" t="s">
        <v>49</v>
      </c>
      <c s="34" t="s">
        <v>315</v>
      </c>
      <c s="34" t="s">
        <v>2572</v>
      </c>
      <c s="35" t="s">
        <v>5</v>
      </c>
      <c s="6" t="s">
        <v>2573</v>
      </c>
      <c s="36" t="s">
        <v>600</v>
      </c>
      <c s="37">
        <v>1</v>
      </c>
      <c s="36">
        <v>0.173329</v>
      </c>
      <c s="36">
        <f>ROUND(G283*H283,6)</f>
      </c>
      <c r="L283" s="38">
        <v>0</v>
      </c>
      <c s="32">
        <f>ROUND(ROUND(L283,2)*ROUND(G283,3),2)</f>
      </c>
      <c s="36" t="s">
        <v>53</v>
      </c>
      <c>
        <f>(M283*21)/100</f>
      </c>
      <c t="s">
        <v>27</v>
      </c>
    </row>
    <row r="284" spans="1:5" ht="114.75">
      <c r="A284" s="35" t="s">
        <v>54</v>
      </c>
      <c r="E284" s="39" t="s">
        <v>2574</v>
      </c>
    </row>
    <row r="285" spans="1:5" ht="12.75">
      <c r="A285" s="35" t="s">
        <v>55</v>
      </c>
      <c r="E285" s="40" t="s">
        <v>5</v>
      </c>
    </row>
    <row r="286" spans="1:5" ht="12.75">
      <c r="A286" t="s">
        <v>57</v>
      </c>
      <c r="E286" s="39" t="s">
        <v>5</v>
      </c>
    </row>
    <row r="287" spans="1:16" ht="12.75">
      <c r="A287" t="s">
        <v>49</v>
      </c>
      <c s="34" t="s">
        <v>319</v>
      </c>
      <c s="34" t="s">
        <v>2575</v>
      </c>
      <c s="35" t="s">
        <v>5</v>
      </c>
      <c s="6" t="s">
        <v>2576</v>
      </c>
      <c s="36" t="s">
        <v>149</v>
      </c>
      <c s="37">
        <v>1</v>
      </c>
      <c s="36">
        <v>0.098175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27</v>
      </c>
    </row>
    <row r="288" spans="1:5" ht="89.25">
      <c r="A288" s="35" t="s">
        <v>54</v>
      </c>
      <c r="E288" s="39" t="s">
        <v>2577</v>
      </c>
    </row>
    <row r="289" spans="1:5" ht="12.75">
      <c r="A289" s="35" t="s">
        <v>55</v>
      </c>
      <c r="E289" s="40" t="s">
        <v>5</v>
      </c>
    </row>
    <row r="290" spans="1:5" ht="12.75">
      <c r="A290" t="s">
        <v>57</v>
      </c>
      <c r="E290" s="39" t="s">
        <v>5</v>
      </c>
    </row>
    <row r="291" spans="1:16" ht="12.75">
      <c r="A291" t="s">
        <v>49</v>
      </c>
      <c s="34" t="s">
        <v>322</v>
      </c>
      <c s="34" t="s">
        <v>2578</v>
      </c>
      <c s="35" t="s">
        <v>5</v>
      </c>
      <c s="6" t="s">
        <v>2579</v>
      </c>
      <c s="36" t="s">
        <v>600</v>
      </c>
      <c s="37">
        <v>1</v>
      </c>
      <c s="36">
        <v>0.129675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89.25">
      <c r="A292" s="35" t="s">
        <v>54</v>
      </c>
      <c r="E292" s="39" t="s">
        <v>2580</v>
      </c>
    </row>
    <row r="293" spans="1:5" ht="12.75">
      <c r="A293" s="35" t="s">
        <v>55</v>
      </c>
      <c r="E293" s="40" t="s">
        <v>5</v>
      </c>
    </row>
    <row r="294" spans="1:5" ht="12.75">
      <c r="A294" t="s">
        <v>57</v>
      </c>
      <c r="E294" s="39" t="s">
        <v>5</v>
      </c>
    </row>
    <row r="295" spans="1:16" ht="12.75">
      <c r="A295" t="s">
        <v>49</v>
      </c>
      <c s="34" t="s">
        <v>325</v>
      </c>
      <c s="34" t="s">
        <v>2581</v>
      </c>
      <c s="35" t="s">
        <v>5</v>
      </c>
      <c s="6" t="s">
        <v>2582</v>
      </c>
      <c s="36" t="s">
        <v>600</v>
      </c>
      <c s="37">
        <v>1</v>
      </c>
      <c s="36">
        <v>0.173819</v>
      </c>
      <c s="36">
        <f>ROUND(G295*H295,6)</f>
      </c>
      <c r="L295" s="38">
        <v>0</v>
      </c>
      <c s="32">
        <f>ROUND(ROUND(L295,2)*ROUND(G295,3),2)</f>
      </c>
      <c s="36" t="s">
        <v>53</v>
      </c>
      <c>
        <f>(M295*21)/100</f>
      </c>
      <c t="s">
        <v>27</v>
      </c>
    </row>
    <row r="296" spans="1:5" ht="114.75">
      <c r="A296" s="35" t="s">
        <v>54</v>
      </c>
      <c r="E296" s="39" t="s">
        <v>2583</v>
      </c>
    </row>
    <row r="297" spans="1:5" ht="12.75">
      <c r="A297" s="35" t="s">
        <v>55</v>
      </c>
      <c r="E297" s="40" t="s">
        <v>5</v>
      </c>
    </row>
    <row r="298" spans="1:5" ht="12.75">
      <c r="A298" t="s">
        <v>57</v>
      </c>
      <c r="E298" s="39" t="s">
        <v>5</v>
      </c>
    </row>
    <row r="299" spans="1:16" ht="12.75">
      <c r="A299" t="s">
        <v>49</v>
      </c>
      <c s="34" t="s">
        <v>329</v>
      </c>
      <c s="34" t="s">
        <v>2584</v>
      </c>
      <c s="35" t="s">
        <v>5</v>
      </c>
      <c s="6" t="s">
        <v>2582</v>
      </c>
      <c s="36" t="s">
        <v>600</v>
      </c>
      <c s="37">
        <v>2</v>
      </c>
      <c s="36">
        <v>0.173819</v>
      </c>
      <c s="36">
        <f>ROUND(G299*H299,6)</f>
      </c>
      <c r="L299" s="38">
        <v>0</v>
      </c>
      <c s="32">
        <f>ROUND(ROUND(L299,2)*ROUND(G299,3),2)</f>
      </c>
      <c s="36" t="s">
        <v>53</v>
      </c>
      <c>
        <f>(M299*21)/100</f>
      </c>
      <c t="s">
        <v>27</v>
      </c>
    </row>
    <row r="300" spans="1:5" ht="114.75">
      <c r="A300" s="35" t="s">
        <v>54</v>
      </c>
      <c r="E300" s="39" t="s">
        <v>2583</v>
      </c>
    </row>
    <row r="301" spans="1:5" ht="12.75">
      <c r="A301" s="35" t="s">
        <v>55</v>
      </c>
      <c r="E301" s="40" t="s">
        <v>5</v>
      </c>
    </row>
    <row r="302" spans="1:5" ht="12.75">
      <c r="A302" t="s">
        <v>57</v>
      </c>
      <c r="E302" s="39" t="s">
        <v>5</v>
      </c>
    </row>
    <row r="303" spans="1:16" ht="12.75">
      <c r="A303" t="s">
        <v>49</v>
      </c>
      <c s="34" t="s">
        <v>332</v>
      </c>
      <c s="34" t="s">
        <v>2585</v>
      </c>
      <c s="35" t="s">
        <v>5</v>
      </c>
      <c s="6" t="s">
        <v>2582</v>
      </c>
      <c s="36" t="s">
        <v>600</v>
      </c>
      <c s="37">
        <v>2</v>
      </c>
      <c s="36">
        <v>0.186891</v>
      </c>
      <c s="36">
        <f>ROUND(G303*H303,6)</f>
      </c>
      <c r="L303" s="38">
        <v>0</v>
      </c>
      <c s="32">
        <f>ROUND(ROUND(L303,2)*ROUND(G303,3),2)</f>
      </c>
      <c s="36" t="s">
        <v>53</v>
      </c>
      <c>
        <f>(M303*21)/100</f>
      </c>
      <c t="s">
        <v>27</v>
      </c>
    </row>
    <row r="304" spans="1:5" ht="114.75">
      <c r="A304" s="35" t="s">
        <v>54</v>
      </c>
      <c r="E304" s="39" t="s">
        <v>2586</v>
      </c>
    </row>
    <row r="305" spans="1:5" ht="12.75">
      <c r="A305" s="35" t="s">
        <v>55</v>
      </c>
      <c r="E305" s="40" t="s">
        <v>5</v>
      </c>
    </row>
    <row r="306" spans="1:5" ht="12.75">
      <c r="A306" t="s">
        <v>57</v>
      </c>
      <c r="E306" s="39" t="s">
        <v>5</v>
      </c>
    </row>
    <row r="307" spans="1:16" ht="12.75">
      <c r="A307" t="s">
        <v>49</v>
      </c>
      <c s="34" t="s">
        <v>336</v>
      </c>
      <c s="34" t="s">
        <v>2587</v>
      </c>
      <c s="35" t="s">
        <v>5</v>
      </c>
      <c s="6" t="s">
        <v>2582</v>
      </c>
      <c s="36" t="s">
        <v>600</v>
      </c>
      <c s="37">
        <v>2</v>
      </c>
      <c s="36">
        <v>0.173819</v>
      </c>
      <c s="36">
        <f>ROUND(G307*H307,6)</f>
      </c>
      <c r="L307" s="38">
        <v>0</v>
      </c>
      <c s="32">
        <f>ROUND(ROUND(L307,2)*ROUND(G307,3),2)</f>
      </c>
      <c s="36" t="s">
        <v>53</v>
      </c>
      <c>
        <f>(M307*21)/100</f>
      </c>
      <c t="s">
        <v>27</v>
      </c>
    </row>
    <row r="308" spans="1:5" ht="114.75">
      <c r="A308" s="35" t="s">
        <v>54</v>
      </c>
      <c r="E308" s="39" t="s">
        <v>2583</v>
      </c>
    </row>
    <row r="309" spans="1:5" ht="12.75">
      <c r="A309" s="35" t="s">
        <v>55</v>
      </c>
      <c r="E309" s="40" t="s">
        <v>5</v>
      </c>
    </row>
    <row r="310" spans="1:5" ht="12.75">
      <c r="A310" t="s">
        <v>57</v>
      </c>
      <c r="E310" s="39" t="s">
        <v>5</v>
      </c>
    </row>
    <row r="311" spans="1:16" ht="25.5">
      <c r="A311" t="s">
        <v>49</v>
      </c>
      <c s="34" t="s">
        <v>340</v>
      </c>
      <c s="34" t="s">
        <v>2588</v>
      </c>
      <c s="35" t="s">
        <v>5</v>
      </c>
      <c s="6" t="s">
        <v>2589</v>
      </c>
      <c s="36" t="s">
        <v>600</v>
      </c>
      <c s="37">
        <v>1</v>
      </c>
      <c s="36">
        <v>0.002366</v>
      </c>
      <c s="36">
        <f>ROUND(G311*H311,6)</f>
      </c>
      <c r="L311" s="38">
        <v>0</v>
      </c>
      <c s="32">
        <f>ROUND(ROUND(L311,2)*ROUND(G311,3),2)</f>
      </c>
      <c s="36" t="s">
        <v>53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55</v>
      </c>
      <c r="E313" s="40" t="s">
        <v>5</v>
      </c>
    </row>
    <row r="314" spans="1:5" ht="12.75">
      <c r="A314" t="s">
        <v>57</v>
      </c>
      <c r="E314" s="39" t="s">
        <v>5</v>
      </c>
    </row>
    <row r="315" spans="1:16" ht="25.5">
      <c r="A315" t="s">
        <v>49</v>
      </c>
      <c s="34" t="s">
        <v>344</v>
      </c>
      <c s="34" t="s">
        <v>2590</v>
      </c>
      <c s="35" t="s">
        <v>5</v>
      </c>
      <c s="6" t="s">
        <v>2591</v>
      </c>
      <c s="36" t="s">
        <v>600</v>
      </c>
      <c s="37">
        <v>1</v>
      </c>
      <c s="36">
        <v>0.002184</v>
      </c>
      <c s="36">
        <f>ROUND(G315*H315,6)</f>
      </c>
      <c r="L315" s="38">
        <v>0</v>
      </c>
      <c s="32">
        <f>ROUND(ROUND(L315,2)*ROUND(G315,3),2)</f>
      </c>
      <c s="36" t="s">
        <v>53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55</v>
      </c>
      <c r="E317" s="40" t="s">
        <v>5</v>
      </c>
    </row>
    <row r="318" spans="1:5" ht="12.75">
      <c r="A318" t="s">
        <v>57</v>
      </c>
      <c r="E318" s="39" t="s">
        <v>5</v>
      </c>
    </row>
    <row r="319" spans="1:16" ht="25.5">
      <c r="A319" t="s">
        <v>49</v>
      </c>
      <c s="34" t="s">
        <v>348</v>
      </c>
      <c s="34" t="s">
        <v>2592</v>
      </c>
      <c s="35" t="s">
        <v>5</v>
      </c>
      <c s="6" t="s">
        <v>2593</v>
      </c>
      <c s="36" t="s">
        <v>600</v>
      </c>
      <c s="37">
        <v>2</v>
      </c>
      <c s="36">
        <v>0.00182</v>
      </c>
      <c s="36">
        <f>ROUND(G319*H319,6)</f>
      </c>
      <c r="L319" s="38">
        <v>0</v>
      </c>
      <c s="32">
        <f>ROUND(ROUND(L319,2)*ROUND(G319,3),2)</f>
      </c>
      <c s="36" t="s">
        <v>53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55</v>
      </c>
      <c r="E321" s="40" t="s">
        <v>5</v>
      </c>
    </row>
    <row r="322" spans="1:5" ht="12.75">
      <c r="A322" t="s">
        <v>57</v>
      </c>
      <c r="E322" s="39" t="s">
        <v>5</v>
      </c>
    </row>
    <row r="323" spans="1:16" ht="25.5">
      <c r="A323" t="s">
        <v>49</v>
      </c>
      <c s="34" t="s">
        <v>352</v>
      </c>
      <c s="34" t="s">
        <v>2594</v>
      </c>
      <c s="35" t="s">
        <v>5</v>
      </c>
      <c s="6" t="s">
        <v>2595</v>
      </c>
      <c s="36" t="s">
        <v>600</v>
      </c>
      <c s="37">
        <v>1</v>
      </c>
      <c s="36">
        <v>0.00432</v>
      </c>
      <c s="36">
        <f>ROUND(G323*H323,6)</f>
      </c>
      <c r="L323" s="38">
        <v>0</v>
      </c>
      <c s="32">
        <f>ROUND(ROUND(L323,2)*ROUND(G323,3),2)</f>
      </c>
      <c s="36" t="s">
        <v>53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55</v>
      </c>
      <c r="E325" s="40" t="s">
        <v>5</v>
      </c>
    </row>
    <row r="326" spans="1:5" ht="12.75">
      <c r="A326" t="s">
        <v>57</v>
      </c>
      <c r="E326" s="39" t="s">
        <v>5</v>
      </c>
    </row>
    <row r="327" spans="1:16" ht="25.5">
      <c r="A327" t="s">
        <v>49</v>
      </c>
      <c s="34" t="s">
        <v>356</v>
      </c>
      <c s="34" t="s">
        <v>2596</v>
      </c>
      <c s="35" t="s">
        <v>5</v>
      </c>
      <c s="6" t="s">
        <v>2597</v>
      </c>
      <c s="36" t="s">
        <v>600</v>
      </c>
      <c s="37">
        <v>4</v>
      </c>
      <c s="36">
        <v>0.0024</v>
      </c>
      <c s="36">
        <f>ROUND(G327*H327,6)</f>
      </c>
      <c r="L327" s="38">
        <v>0</v>
      </c>
      <c s="32">
        <f>ROUND(ROUND(L327,2)*ROUND(G327,3),2)</f>
      </c>
      <c s="36" t="s">
        <v>53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55</v>
      </c>
      <c r="E329" s="40" t="s">
        <v>5</v>
      </c>
    </row>
    <row r="330" spans="1:5" ht="12.75">
      <c r="A330" t="s">
        <v>57</v>
      </c>
      <c r="E330" s="39" t="s">
        <v>5</v>
      </c>
    </row>
    <row r="331" spans="1:16" ht="25.5">
      <c r="A331" t="s">
        <v>49</v>
      </c>
      <c s="34" t="s">
        <v>360</v>
      </c>
      <c s="34" t="s">
        <v>2598</v>
      </c>
      <c s="35" t="s">
        <v>5</v>
      </c>
      <c s="6" t="s">
        <v>2599</v>
      </c>
      <c s="36" t="s">
        <v>600</v>
      </c>
      <c s="37">
        <v>2</v>
      </c>
      <c s="36">
        <v>0.003825</v>
      </c>
      <c s="36">
        <f>ROUND(G331*H331,6)</f>
      </c>
      <c r="L331" s="38">
        <v>0</v>
      </c>
      <c s="32">
        <f>ROUND(ROUND(L331,2)*ROUND(G331,3),2)</f>
      </c>
      <c s="36" t="s">
        <v>53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55</v>
      </c>
      <c r="E333" s="40" t="s">
        <v>5</v>
      </c>
    </row>
    <row r="334" spans="1:5" ht="12.75">
      <c r="A334" t="s">
        <v>57</v>
      </c>
      <c r="E334" s="39" t="s">
        <v>5</v>
      </c>
    </row>
    <row r="335" spans="1:16" ht="25.5">
      <c r="A335" t="s">
        <v>49</v>
      </c>
      <c s="34" t="s">
        <v>364</v>
      </c>
      <c s="34" t="s">
        <v>2600</v>
      </c>
      <c s="35" t="s">
        <v>5</v>
      </c>
      <c s="6" t="s">
        <v>2601</v>
      </c>
      <c s="36" t="s">
        <v>600</v>
      </c>
      <c s="37">
        <v>1</v>
      </c>
      <c s="36">
        <v>0.00552</v>
      </c>
      <c s="36">
        <f>ROUND(G335*H335,6)</f>
      </c>
      <c r="L335" s="38">
        <v>0</v>
      </c>
      <c s="32">
        <f>ROUND(ROUND(L335,2)*ROUND(G335,3),2)</f>
      </c>
      <c s="36" t="s">
        <v>53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55</v>
      </c>
      <c r="E337" s="40" t="s">
        <v>5</v>
      </c>
    </row>
    <row r="338" spans="1:5" ht="12.75">
      <c r="A338" t="s">
        <v>57</v>
      </c>
      <c r="E338" s="39" t="s">
        <v>5</v>
      </c>
    </row>
    <row r="339" spans="1:16" ht="25.5">
      <c r="A339" t="s">
        <v>49</v>
      </c>
      <c s="34" t="s">
        <v>368</v>
      </c>
      <c s="34" t="s">
        <v>2602</v>
      </c>
      <c s="35" t="s">
        <v>5</v>
      </c>
      <c s="6" t="s">
        <v>2603</v>
      </c>
      <c s="36" t="s">
        <v>600</v>
      </c>
      <c s="37">
        <v>2</v>
      </c>
      <c s="36">
        <v>0.00615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55</v>
      </c>
      <c r="E341" s="40" t="s">
        <v>5</v>
      </c>
    </row>
    <row r="342" spans="1:5" ht="12.75">
      <c r="A342" t="s">
        <v>57</v>
      </c>
      <c r="E342" s="39" t="s">
        <v>5</v>
      </c>
    </row>
    <row r="343" spans="1:16" ht="25.5">
      <c r="A343" t="s">
        <v>49</v>
      </c>
      <c s="34" t="s">
        <v>373</v>
      </c>
      <c s="34" t="s">
        <v>2604</v>
      </c>
      <c s="35" t="s">
        <v>5</v>
      </c>
      <c s="6" t="s">
        <v>2605</v>
      </c>
      <c s="36" t="s">
        <v>600</v>
      </c>
      <c s="37">
        <v>2</v>
      </c>
      <c s="36">
        <v>0.00735</v>
      </c>
      <c s="36">
        <f>ROUND(G343*H343,6)</f>
      </c>
      <c r="L343" s="38">
        <v>0</v>
      </c>
      <c s="32">
        <f>ROUND(ROUND(L343,2)*ROUND(G343,3),2)</f>
      </c>
      <c s="36" t="s">
        <v>53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55</v>
      </c>
      <c r="E345" s="40" t="s">
        <v>5</v>
      </c>
    </row>
    <row r="346" spans="1:5" ht="12.75">
      <c r="A346" t="s">
        <v>57</v>
      </c>
      <c r="E346" s="39" t="s">
        <v>5</v>
      </c>
    </row>
    <row r="347" spans="1:16" ht="25.5">
      <c r="A347" t="s">
        <v>49</v>
      </c>
      <c s="34" t="s">
        <v>376</v>
      </c>
      <c s="34" t="s">
        <v>2606</v>
      </c>
      <c s="35" t="s">
        <v>5</v>
      </c>
      <c s="6" t="s">
        <v>2607</v>
      </c>
      <c s="36" t="s">
        <v>600</v>
      </c>
      <c s="37">
        <v>2</v>
      </c>
      <c s="36">
        <v>0.0039</v>
      </c>
      <c s="36">
        <f>ROUND(G347*H347,6)</f>
      </c>
      <c r="L347" s="38">
        <v>0</v>
      </c>
      <c s="32">
        <f>ROUND(ROUND(L347,2)*ROUND(G347,3),2)</f>
      </c>
      <c s="36" t="s">
        <v>53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55</v>
      </c>
      <c r="E349" s="40" t="s">
        <v>5</v>
      </c>
    </row>
    <row r="350" spans="1:5" ht="12.75">
      <c r="A350" t="s">
        <v>57</v>
      </c>
      <c r="E350" s="39" t="s">
        <v>5</v>
      </c>
    </row>
    <row r="351" spans="1:16" ht="25.5">
      <c r="A351" t="s">
        <v>49</v>
      </c>
      <c s="34" t="s">
        <v>380</v>
      </c>
      <c s="34" t="s">
        <v>2608</v>
      </c>
      <c s="35" t="s">
        <v>5</v>
      </c>
      <c s="6" t="s">
        <v>2609</v>
      </c>
      <c s="36" t="s">
        <v>600</v>
      </c>
      <c s="37">
        <v>1</v>
      </c>
      <c s="36">
        <v>0.00348</v>
      </c>
      <c s="36">
        <f>ROUND(G351*H351,6)</f>
      </c>
      <c r="L351" s="38">
        <v>0</v>
      </c>
      <c s="32">
        <f>ROUND(ROUND(L351,2)*ROUND(G351,3),2)</f>
      </c>
      <c s="36" t="s">
        <v>53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55</v>
      </c>
      <c r="E353" s="40" t="s">
        <v>5</v>
      </c>
    </row>
    <row r="354" spans="1:5" ht="12.75">
      <c r="A354" t="s">
        <v>57</v>
      </c>
      <c r="E354" s="39" t="s">
        <v>5</v>
      </c>
    </row>
    <row r="355" spans="1:16" ht="25.5">
      <c r="A355" t="s">
        <v>49</v>
      </c>
      <c s="34" t="s">
        <v>384</v>
      </c>
      <c s="34" t="s">
        <v>2610</v>
      </c>
      <c s="35" t="s">
        <v>5</v>
      </c>
      <c s="6" t="s">
        <v>2609</v>
      </c>
      <c s="36" t="s">
        <v>600</v>
      </c>
      <c s="37">
        <v>9</v>
      </c>
      <c s="36">
        <v>0.00348</v>
      </c>
      <c s="36">
        <f>ROUND(G355*H355,6)</f>
      </c>
      <c r="L355" s="38">
        <v>0</v>
      </c>
      <c s="32">
        <f>ROUND(ROUND(L355,2)*ROUND(G355,3),2)</f>
      </c>
      <c s="36" t="s">
        <v>53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55</v>
      </c>
      <c r="E357" s="40" t="s">
        <v>5</v>
      </c>
    </row>
    <row r="358" spans="1:5" ht="12.75">
      <c r="A358" t="s">
        <v>57</v>
      </c>
      <c r="E358" s="39" t="s">
        <v>5</v>
      </c>
    </row>
    <row r="359" spans="1:16" ht="25.5">
      <c r="A359" t="s">
        <v>49</v>
      </c>
      <c s="34" t="s">
        <v>387</v>
      </c>
      <c s="34" t="s">
        <v>2611</v>
      </c>
      <c s="35" t="s">
        <v>5</v>
      </c>
      <c s="6" t="s">
        <v>2612</v>
      </c>
      <c s="36" t="s">
        <v>600</v>
      </c>
      <c s="37">
        <v>1</v>
      </c>
      <c s="36">
        <v>0.004732</v>
      </c>
      <c s="36">
        <f>ROUND(G359*H359,6)</f>
      </c>
      <c r="L359" s="38">
        <v>0</v>
      </c>
      <c s="32">
        <f>ROUND(ROUND(L359,2)*ROUND(G359,3),2)</f>
      </c>
      <c s="36" t="s">
        <v>53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55</v>
      </c>
      <c r="E361" s="40" t="s">
        <v>5</v>
      </c>
    </row>
    <row r="362" spans="1:5" ht="12.75">
      <c r="A362" t="s">
        <v>57</v>
      </c>
      <c r="E362" s="39" t="s">
        <v>5</v>
      </c>
    </row>
    <row r="363" spans="1:16" ht="25.5">
      <c r="A363" t="s">
        <v>49</v>
      </c>
      <c s="34" t="s">
        <v>391</v>
      </c>
      <c s="34" t="s">
        <v>2613</v>
      </c>
      <c s="35" t="s">
        <v>5</v>
      </c>
      <c s="6" t="s">
        <v>2614</v>
      </c>
      <c s="36" t="s">
        <v>600</v>
      </c>
      <c s="37">
        <v>1</v>
      </c>
      <c s="36">
        <v>0.00324</v>
      </c>
      <c s="36">
        <f>ROUND(G363*H363,6)</f>
      </c>
      <c r="L363" s="38">
        <v>0</v>
      </c>
      <c s="32">
        <f>ROUND(ROUND(L363,2)*ROUND(G363,3),2)</f>
      </c>
      <c s="36" t="s">
        <v>53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55</v>
      </c>
      <c r="E365" s="40" t="s">
        <v>5</v>
      </c>
    </row>
    <row r="366" spans="1:5" ht="12.75">
      <c r="A366" t="s">
        <v>57</v>
      </c>
      <c r="E366" s="39" t="s">
        <v>5</v>
      </c>
    </row>
    <row r="367" spans="1:16" ht="25.5">
      <c r="A367" t="s">
        <v>49</v>
      </c>
      <c s="34" t="s">
        <v>396</v>
      </c>
      <c s="34" t="s">
        <v>2615</v>
      </c>
      <c s="35" t="s">
        <v>5</v>
      </c>
      <c s="6" t="s">
        <v>2616</v>
      </c>
      <c s="36" t="s">
        <v>600</v>
      </c>
      <c s="37">
        <v>1</v>
      </c>
      <c s="36">
        <v>0.005005</v>
      </c>
      <c s="36">
        <f>ROUND(G367*H367,6)</f>
      </c>
      <c r="L367" s="38">
        <v>0</v>
      </c>
      <c s="32">
        <f>ROUND(ROUND(L367,2)*ROUND(G367,3),2)</f>
      </c>
      <c s="36" t="s">
        <v>53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55</v>
      </c>
      <c r="E369" s="40" t="s">
        <v>5</v>
      </c>
    </row>
    <row r="370" spans="1:5" ht="12.75">
      <c r="A370" t="s">
        <v>57</v>
      </c>
      <c r="E370" s="39" t="s">
        <v>5</v>
      </c>
    </row>
    <row r="371" spans="1:16" ht="25.5">
      <c r="A371" t="s">
        <v>49</v>
      </c>
      <c s="34" t="s">
        <v>399</v>
      </c>
      <c s="34" t="s">
        <v>2617</v>
      </c>
      <c s="35" t="s">
        <v>5</v>
      </c>
      <c s="6" t="s">
        <v>2609</v>
      </c>
      <c s="36" t="s">
        <v>600</v>
      </c>
      <c s="37">
        <v>1</v>
      </c>
      <c s="36">
        <v>0.00348</v>
      </c>
      <c s="36">
        <f>ROUND(G371*H371,6)</f>
      </c>
      <c r="L371" s="38">
        <v>0</v>
      </c>
      <c s="32">
        <f>ROUND(ROUND(L371,2)*ROUND(G371,3),2)</f>
      </c>
      <c s="36" t="s">
        <v>53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55</v>
      </c>
      <c r="E373" s="40" t="s">
        <v>5</v>
      </c>
    </row>
    <row r="374" spans="1:5" ht="12.75">
      <c r="A374" t="s">
        <v>57</v>
      </c>
      <c r="E374" s="39" t="s">
        <v>5</v>
      </c>
    </row>
    <row r="375" spans="1:16" ht="25.5">
      <c r="A375" t="s">
        <v>49</v>
      </c>
      <c s="34" t="s">
        <v>404</v>
      </c>
      <c s="34" t="s">
        <v>2618</v>
      </c>
      <c s="35" t="s">
        <v>5</v>
      </c>
      <c s="6" t="s">
        <v>2619</v>
      </c>
      <c s="36" t="s">
        <v>600</v>
      </c>
      <c s="37">
        <v>22</v>
      </c>
      <c s="36">
        <v>0.004441</v>
      </c>
      <c s="36">
        <f>ROUND(G375*H375,6)</f>
      </c>
      <c r="L375" s="38">
        <v>0</v>
      </c>
      <c s="32">
        <f>ROUND(ROUND(L375,2)*ROUND(G375,3),2)</f>
      </c>
      <c s="36" t="s">
        <v>53</v>
      </c>
      <c>
        <f>(M375*21)/100</f>
      </c>
      <c t="s">
        <v>27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55</v>
      </c>
      <c r="E377" s="40" t="s">
        <v>5</v>
      </c>
    </row>
    <row r="378" spans="1:5" ht="12.75">
      <c r="A378" t="s">
        <v>57</v>
      </c>
      <c r="E378" s="39" t="s">
        <v>5</v>
      </c>
    </row>
    <row r="379" spans="1:13" ht="12.75">
      <c r="A379" t="s">
        <v>46</v>
      </c>
      <c r="C379" s="31" t="s">
        <v>1115</v>
      </c>
      <c r="E379" s="33" t="s">
        <v>1116</v>
      </c>
      <c r="J379" s="32">
        <f>0</f>
      </c>
      <c s="32">
        <f>0</f>
      </c>
      <c s="32">
        <f>0+L380</f>
      </c>
      <c s="32">
        <f>0+M380</f>
      </c>
    </row>
    <row r="380" spans="1:16" ht="12.75">
      <c r="A380" t="s">
        <v>49</v>
      </c>
      <c s="34" t="s">
        <v>408</v>
      </c>
      <c s="34" t="s">
        <v>1128</v>
      </c>
      <c s="35" t="s">
        <v>5</v>
      </c>
      <c s="6" t="s">
        <v>1129</v>
      </c>
      <c s="36" t="s">
        <v>95</v>
      </c>
      <c s="37">
        <v>22.277</v>
      </c>
      <c s="36">
        <v>0.00037</v>
      </c>
      <c s="36">
        <f>ROUND(G380*H380,6)</f>
      </c>
      <c r="L380" s="38">
        <v>0</v>
      </c>
      <c s="32">
        <f>ROUND(ROUND(L380,2)*ROUND(G380,3),2)</f>
      </c>
      <c s="36" t="s">
        <v>53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55</v>
      </c>
      <c r="E382" s="40" t="s">
        <v>2620</v>
      </c>
    </row>
    <row r="383" spans="1:5" ht="12.75">
      <c r="A383" t="s">
        <v>57</v>
      </c>
      <c r="E383" s="39" t="s">
        <v>5</v>
      </c>
    </row>
    <row r="384" spans="1:13" ht="12.75">
      <c r="A384" t="s">
        <v>46</v>
      </c>
      <c r="C384" s="31" t="s">
        <v>424</v>
      </c>
      <c r="E384" s="33" t="s">
        <v>1224</v>
      </c>
      <c r="J384" s="32">
        <f>0</f>
      </c>
      <c s="32">
        <f>0</f>
      </c>
      <c s="32">
        <f>0+L385+L389+L393+L397+L401+L405+L409+L413+L417+L421+L425+L429</f>
      </c>
      <c s="32">
        <f>0+M385+M389+M393+M397+M401+M405+M409+M413+M417+M421+M425+M429</f>
      </c>
    </row>
    <row r="385" spans="1:16" ht="12.75">
      <c r="A385" t="s">
        <v>49</v>
      </c>
      <c s="34" t="s">
        <v>411</v>
      </c>
      <c s="34" t="s">
        <v>2621</v>
      </c>
      <c s="35" t="s">
        <v>5</v>
      </c>
      <c s="6" t="s">
        <v>2622</v>
      </c>
      <c s="36" t="s">
        <v>95</v>
      </c>
      <c s="37">
        <v>398.91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53</v>
      </c>
      <c>
        <f>(M385*21)/100</f>
      </c>
      <c t="s">
        <v>27</v>
      </c>
    </row>
    <row r="386" spans="1:5" ht="12.75">
      <c r="A386" s="35" t="s">
        <v>54</v>
      </c>
      <c r="E386" s="39" t="s">
        <v>5</v>
      </c>
    </row>
    <row r="387" spans="1:5" ht="12.75">
      <c r="A387" s="35" t="s">
        <v>55</v>
      </c>
      <c r="E387" s="40" t="s">
        <v>2623</v>
      </c>
    </row>
    <row r="388" spans="1:5" ht="12.75">
      <c r="A388" t="s">
        <v>57</v>
      </c>
      <c r="E388" s="39" t="s">
        <v>5</v>
      </c>
    </row>
    <row r="389" spans="1:16" ht="12.75">
      <c r="A389" t="s">
        <v>49</v>
      </c>
      <c s="34" t="s">
        <v>415</v>
      </c>
      <c s="34" t="s">
        <v>1349</v>
      </c>
      <c s="35" t="s">
        <v>5</v>
      </c>
      <c s="6" t="s">
        <v>1350</v>
      </c>
      <c s="36" t="s">
        <v>95</v>
      </c>
      <c s="37">
        <v>23.71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53</v>
      </c>
      <c>
        <f>(M389*21)/100</f>
      </c>
      <c t="s">
        <v>27</v>
      </c>
    </row>
    <row r="390" spans="1:5" ht="12.75">
      <c r="A390" s="35" t="s">
        <v>54</v>
      </c>
      <c r="E390" s="39" t="s">
        <v>5</v>
      </c>
    </row>
    <row r="391" spans="1:5" ht="12.75">
      <c r="A391" s="35" t="s">
        <v>55</v>
      </c>
      <c r="E391" s="40" t="s">
        <v>2624</v>
      </c>
    </row>
    <row r="392" spans="1:5" ht="12.75">
      <c r="A392" t="s">
        <v>57</v>
      </c>
      <c r="E392" s="39" t="s">
        <v>5</v>
      </c>
    </row>
    <row r="393" spans="1:16" ht="12.75">
      <c r="A393" t="s">
        <v>49</v>
      </c>
      <c s="34" t="s">
        <v>419</v>
      </c>
      <c s="34" t="s">
        <v>1385</v>
      </c>
      <c s="35" t="s">
        <v>5</v>
      </c>
      <c s="6" t="s">
        <v>1386</v>
      </c>
      <c s="36" t="s">
        <v>52</v>
      </c>
      <c s="37">
        <v>29.84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53</v>
      </c>
      <c>
        <f>(M393*21)/100</f>
      </c>
      <c t="s">
        <v>27</v>
      </c>
    </row>
    <row r="394" spans="1:5" ht="12.75">
      <c r="A394" s="35" t="s">
        <v>54</v>
      </c>
      <c r="E394" s="39" t="s">
        <v>5</v>
      </c>
    </row>
    <row r="395" spans="1:5" ht="51">
      <c r="A395" s="35" t="s">
        <v>55</v>
      </c>
      <c r="E395" s="40" t="s">
        <v>2625</v>
      </c>
    </row>
    <row r="396" spans="1:5" ht="12.75">
      <c r="A396" t="s">
        <v>57</v>
      </c>
      <c r="E396" s="39" t="s">
        <v>5</v>
      </c>
    </row>
    <row r="397" spans="1:16" ht="12.75">
      <c r="A397" t="s">
        <v>49</v>
      </c>
      <c s="34" t="s">
        <v>424</v>
      </c>
      <c s="34" t="s">
        <v>1392</v>
      </c>
      <c s="35" t="s">
        <v>5</v>
      </c>
      <c s="6" t="s">
        <v>1393</v>
      </c>
      <c s="36" t="s">
        <v>52</v>
      </c>
      <c s="37">
        <v>29.84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53</v>
      </c>
      <c>
        <f>(M397*21)/100</f>
      </c>
      <c t="s">
        <v>27</v>
      </c>
    </row>
    <row r="398" spans="1:5" ht="12.75">
      <c r="A398" s="35" t="s">
        <v>54</v>
      </c>
      <c r="E398" s="39" t="s">
        <v>5</v>
      </c>
    </row>
    <row r="399" spans="1:5" ht="51">
      <c r="A399" s="35" t="s">
        <v>55</v>
      </c>
      <c r="E399" s="40" t="s">
        <v>2625</v>
      </c>
    </row>
    <row r="400" spans="1:5" ht="12.75">
      <c r="A400" t="s">
        <v>57</v>
      </c>
      <c r="E400" s="39" t="s">
        <v>5</v>
      </c>
    </row>
    <row r="401" spans="1:16" ht="12.75">
      <c r="A401" t="s">
        <v>49</v>
      </c>
      <c s="34" t="s">
        <v>428</v>
      </c>
      <c s="34" t="s">
        <v>2626</v>
      </c>
      <c s="35" t="s">
        <v>5</v>
      </c>
      <c s="6" t="s">
        <v>2627</v>
      </c>
      <c s="36" t="s">
        <v>95</v>
      </c>
      <c s="37">
        <v>375.2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53</v>
      </c>
      <c>
        <f>(M401*21)/100</f>
      </c>
      <c t="s">
        <v>27</v>
      </c>
    </row>
    <row r="402" spans="1:5" ht="12.75">
      <c r="A402" s="35" t="s">
        <v>54</v>
      </c>
      <c r="E402" s="39" t="s">
        <v>5</v>
      </c>
    </row>
    <row r="403" spans="1:5" ht="12.75">
      <c r="A403" s="35" t="s">
        <v>55</v>
      </c>
      <c r="E403" s="40" t="s">
        <v>2628</v>
      </c>
    </row>
    <row r="404" spans="1:5" ht="12.75">
      <c r="A404" t="s">
        <v>57</v>
      </c>
      <c r="E404" s="39" t="s">
        <v>5</v>
      </c>
    </row>
    <row r="405" spans="1:16" ht="12.75">
      <c r="A405" t="s">
        <v>49</v>
      </c>
      <c s="34" t="s">
        <v>431</v>
      </c>
      <c s="34" t="s">
        <v>2629</v>
      </c>
      <c s="35" t="s">
        <v>5</v>
      </c>
      <c s="6" t="s">
        <v>2630</v>
      </c>
      <c s="36" t="s">
        <v>52</v>
      </c>
      <c s="37">
        <v>31.913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53</v>
      </c>
      <c>
        <f>(M405*21)/100</f>
      </c>
      <c t="s">
        <v>27</v>
      </c>
    </row>
    <row r="406" spans="1:5" ht="12.75">
      <c r="A406" s="35" t="s">
        <v>54</v>
      </c>
      <c r="E406" s="39" t="s">
        <v>5</v>
      </c>
    </row>
    <row r="407" spans="1:5" ht="12.75">
      <c r="A407" s="35" t="s">
        <v>55</v>
      </c>
      <c r="E407" s="40" t="s">
        <v>2631</v>
      </c>
    </row>
    <row r="408" spans="1:5" ht="12.75">
      <c r="A408" t="s">
        <v>57</v>
      </c>
      <c r="E408" s="39" t="s">
        <v>5</v>
      </c>
    </row>
    <row r="409" spans="1:16" ht="12.75">
      <c r="A409" t="s">
        <v>49</v>
      </c>
      <c s="34" t="s">
        <v>434</v>
      </c>
      <c s="34" t="s">
        <v>2632</v>
      </c>
      <c s="35" t="s">
        <v>5</v>
      </c>
      <c s="6" t="s">
        <v>2633</v>
      </c>
      <c s="36" t="s">
        <v>149</v>
      </c>
      <c s="37">
        <v>215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53</v>
      </c>
      <c>
        <f>(M409*21)/100</f>
      </c>
      <c t="s">
        <v>27</v>
      </c>
    </row>
    <row r="410" spans="1:5" ht="12.75">
      <c r="A410" s="35" t="s">
        <v>54</v>
      </c>
      <c r="E410" s="39" t="s">
        <v>5</v>
      </c>
    </row>
    <row r="411" spans="1:5" ht="38.25">
      <c r="A411" s="35" t="s">
        <v>55</v>
      </c>
      <c r="E411" s="40" t="s">
        <v>2634</v>
      </c>
    </row>
    <row r="412" spans="1:5" ht="12.75">
      <c r="A412" t="s">
        <v>57</v>
      </c>
      <c r="E412" s="39" t="s">
        <v>5</v>
      </c>
    </row>
    <row r="413" spans="1:16" ht="12.75">
      <c r="A413" t="s">
        <v>49</v>
      </c>
      <c s="34" t="s">
        <v>437</v>
      </c>
      <c s="34" t="s">
        <v>2635</v>
      </c>
      <c s="35" t="s">
        <v>5</v>
      </c>
      <c s="6" t="s">
        <v>2636</v>
      </c>
      <c s="36" t="s">
        <v>95</v>
      </c>
      <c s="37">
        <v>5.083</v>
      </c>
      <c s="36">
        <v>0.00219</v>
      </c>
      <c s="36">
        <f>ROUND(G413*H413,6)</f>
      </c>
      <c r="L413" s="38">
        <v>0</v>
      </c>
      <c s="32">
        <f>ROUND(ROUND(L413,2)*ROUND(G413,3),2)</f>
      </c>
      <c s="36" t="s">
        <v>53</v>
      </c>
      <c>
        <f>(M413*21)/100</f>
      </c>
      <c t="s">
        <v>27</v>
      </c>
    </row>
    <row r="414" spans="1:5" ht="12.75">
      <c r="A414" s="35" t="s">
        <v>54</v>
      </c>
      <c r="E414" s="39" t="s">
        <v>5</v>
      </c>
    </row>
    <row r="415" spans="1:5" ht="12.75">
      <c r="A415" s="35" t="s">
        <v>55</v>
      </c>
      <c r="E415" s="40" t="s">
        <v>2637</v>
      </c>
    </row>
    <row r="416" spans="1:5" ht="12.75">
      <c r="A416" t="s">
        <v>57</v>
      </c>
      <c r="E416" s="39" t="s">
        <v>5</v>
      </c>
    </row>
    <row r="417" spans="1:16" ht="12.75">
      <c r="A417" t="s">
        <v>49</v>
      </c>
      <c s="34" t="s">
        <v>440</v>
      </c>
      <c s="34" t="s">
        <v>2638</v>
      </c>
      <c s="35" t="s">
        <v>5</v>
      </c>
      <c s="6" t="s">
        <v>2639</v>
      </c>
      <c s="36" t="s">
        <v>95</v>
      </c>
      <c s="37">
        <v>5.004</v>
      </c>
      <c s="36">
        <v>0.00219</v>
      </c>
      <c s="36">
        <f>ROUND(G417*H417,6)</f>
      </c>
      <c r="L417" s="38">
        <v>0</v>
      </c>
      <c s="32">
        <f>ROUND(ROUND(L417,2)*ROUND(G417,3),2)</f>
      </c>
      <c s="36" t="s">
        <v>611</v>
      </c>
      <c>
        <f>(M417*21)/100</f>
      </c>
      <c t="s">
        <v>27</v>
      </c>
    </row>
    <row r="418" spans="1:5" ht="12.75">
      <c r="A418" s="35" t="s">
        <v>54</v>
      </c>
      <c r="E418" s="39" t="s">
        <v>5</v>
      </c>
    </row>
    <row r="419" spans="1:5" ht="12.75">
      <c r="A419" s="35" t="s">
        <v>55</v>
      </c>
      <c r="E419" s="40" t="s">
        <v>2640</v>
      </c>
    </row>
    <row r="420" spans="1:5" ht="12.75">
      <c r="A420" t="s">
        <v>57</v>
      </c>
      <c r="E420" s="39" t="s">
        <v>5</v>
      </c>
    </row>
    <row r="421" spans="1:16" ht="12.75">
      <c r="A421" t="s">
        <v>49</v>
      </c>
      <c s="34" t="s">
        <v>444</v>
      </c>
      <c s="34" t="s">
        <v>2641</v>
      </c>
      <c s="35" t="s">
        <v>5</v>
      </c>
      <c s="6" t="s">
        <v>2642</v>
      </c>
      <c s="36" t="s">
        <v>95</v>
      </c>
      <c s="37">
        <v>5.128</v>
      </c>
      <c s="36">
        <v>0.001</v>
      </c>
      <c s="36">
        <f>ROUND(G421*H421,6)</f>
      </c>
      <c r="L421" s="38">
        <v>0</v>
      </c>
      <c s="32">
        <f>ROUND(ROUND(L421,2)*ROUND(G421,3),2)</f>
      </c>
      <c s="36" t="s">
        <v>53</v>
      </c>
      <c>
        <f>(M421*21)/100</f>
      </c>
      <c t="s">
        <v>27</v>
      </c>
    </row>
    <row r="422" spans="1:5" ht="12.75">
      <c r="A422" s="35" t="s">
        <v>54</v>
      </c>
      <c r="E422" s="39" t="s">
        <v>5</v>
      </c>
    </row>
    <row r="423" spans="1:5" ht="12.75">
      <c r="A423" s="35" t="s">
        <v>55</v>
      </c>
      <c r="E423" s="40" t="s">
        <v>2643</v>
      </c>
    </row>
    <row r="424" spans="1:5" ht="12.75">
      <c r="A424" t="s">
        <v>57</v>
      </c>
      <c r="E424" s="39" t="s">
        <v>5</v>
      </c>
    </row>
    <row r="425" spans="1:16" ht="12.75">
      <c r="A425" t="s">
        <v>49</v>
      </c>
      <c s="34" t="s">
        <v>448</v>
      </c>
      <c s="34" t="s">
        <v>2644</v>
      </c>
      <c s="35" t="s">
        <v>5</v>
      </c>
      <c s="6" t="s">
        <v>2645</v>
      </c>
      <c s="36" t="s">
        <v>95</v>
      </c>
      <c s="37">
        <v>118.358</v>
      </c>
      <c s="36">
        <v>0.00092</v>
      </c>
      <c s="36">
        <f>ROUND(G425*H425,6)</f>
      </c>
      <c r="L425" s="38">
        <v>0</v>
      </c>
      <c s="32">
        <f>ROUND(ROUND(L425,2)*ROUND(G425,3),2)</f>
      </c>
      <c s="36" t="s">
        <v>53</v>
      </c>
      <c>
        <f>(M425*21)/100</f>
      </c>
      <c t="s">
        <v>27</v>
      </c>
    </row>
    <row r="426" spans="1:5" ht="12.75">
      <c r="A426" s="35" t="s">
        <v>54</v>
      </c>
      <c r="E426" s="39" t="s">
        <v>5</v>
      </c>
    </row>
    <row r="427" spans="1:5" ht="89.25">
      <c r="A427" s="35" t="s">
        <v>55</v>
      </c>
      <c r="E427" s="40" t="s">
        <v>2646</v>
      </c>
    </row>
    <row r="428" spans="1:5" ht="12.75">
      <c r="A428" t="s">
        <v>57</v>
      </c>
      <c r="E428" s="39" t="s">
        <v>5</v>
      </c>
    </row>
    <row r="429" spans="1:16" ht="12.75">
      <c r="A429" t="s">
        <v>49</v>
      </c>
      <c s="34" t="s">
        <v>452</v>
      </c>
      <c s="34" t="s">
        <v>2647</v>
      </c>
      <c s="35" t="s">
        <v>5</v>
      </c>
      <c s="6" t="s">
        <v>2648</v>
      </c>
      <c s="36" t="s">
        <v>144</v>
      </c>
      <c s="37">
        <v>60.005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53</v>
      </c>
      <c>
        <f>(M429*21)/100</f>
      </c>
      <c t="s">
        <v>27</v>
      </c>
    </row>
    <row r="430" spans="1:5" ht="12.75">
      <c r="A430" s="35" t="s">
        <v>54</v>
      </c>
      <c r="E430" s="39" t="s">
        <v>5</v>
      </c>
    </row>
    <row r="431" spans="1:5" ht="51">
      <c r="A431" s="35" t="s">
        <v>55</v>
      </c>
      <c r="E431" s="40" t="s">
        <v>2649</v>
      </c>
    </row>
    <row r="432" spans="1:5" ht="12.75">
      <c r="A432" t="s">
        <v>57</v>
      </c>
      <c r="E432" s="39" t="s">
        <v>5</v>
      </c>
    </row>
    <row r="433" spans="1:13" ht="12.75">
      <c r="A433" t="s">
        <v>46</v>
      </c>
      <c r="C433" s="31" t="s">
        <v>428</v>
      </c>
      <c r="E433" s="33" t="s">
        <v>1426</v>
      </c>
      <c r="J433" s="32">
        <f>0</f>
      </c>
      <c s="32">
        <f>0</f>
      </c>
      <c s="32">
        <f>0+L434+L438+L442+L446+L450+L454+L458+L462</f>
      </c>
      <c s="32">
        <f>0+M434+M438+M442+M446+M450+M454+M458+M462</f>
      </c>
    </row>
    <row r="434" spans="1:16" ht="12.75">
      <c r="A434" t="s">
        <v>49</v>
      </c>
      <c s="34" t="s">
        <v>456</v>
      </c>
      <c s="34" t="s">
        <v>1495</v>
      </c>
      <c s="35" t="s">
        <v>5</v>
      </c>
      <c s="6" t="s">
        <v>1496</v>
      </c>
      <c s="36" t="s">
        <v>114</v>
      </c>
      <c s="37">
        <v>141.016</v>
      </c>
      <c s="36">
        <v>0</v>
      </c>
      <c s="36">
        <f>ROUND(G434*H434,6)</f>
      </c>
      <c r="L434" s="38">
        <v>0</v>
      </c>
      <c s="32">
        <f>ROUND(ROUND(L434,2)*ROUND(G434,3),2)</f>
      </c>
      <c s="36" t="s">
        <v>53</v>
      </c>
      <c>
        <f>(M434*21)/100</f>
      </c>
      <c t="s">
        <v>27</v>
      </c>
    </row>
    <row r="435" spans="1:5" ht="12.75">
      <c r="A435" s="35" t="s">
        <v>54</v>
      </c>
      <c r="E435" s="39" t="s">
        <v>5</v>
      </c>
    </row>
    <row r="436" spans="1:5" ht="12.75">
      <c r="A436" s="35" t="s">
        <v>55</v>
      </c>
      <c r="E436" s="40" t="s">
        <v>5</v>
      </c>
    </row>
    <row r="437" spans="1:5" ht="12.75">
      <c r="A437" t="s">
        <v>57</v>
      </c>
      <c r="E437" s="39" t="s">
        <v>5</v>
      </c>
    </row>
    <row r="438" spans="1:16" ht="12.75">
      <c r="A438" t="s">
        <v>49</v>
      </c>
      <c s="34" t="s">
        <v>460</v>
      </c>
      <c s="34" t="s">
        <v>1498</v>
      </c>
      <c s="35" t="s">
        <v>5</v>
      </c>
      <c s="6" t="s">
        <v>1499</v>
      </c>
      <c s="36" t="s">
        <v>114</v>
      </c>
      <c s="37">
        <v>141.016</v>
      </c>
      <c s="36">
        <v>0</v>
      </c>
      <c s="36">
        <f>ROUND(G438*H438,6)</f>
      </c>
      <c r="L438" s="38">
        <v>0</v>
      </c>
      <c s="32">
        <f>ROUND(ROUND(L438,2)*ROUND(G438,3),2)</f>
      </c>
      <c s="36" t="s">
        <v>53</v>
      </c>
      <c>
        <f>(M438*21)/100</f>
      </c>
      <c t="s">
        <v>27</v>
      </c>
    </row>
    <row r="439" spans="1:5" ht="12.75">
      <c r="A439" s="35" t="s">
        <v>54</v>
      </c>
      <c r="E439" s="39" t="s">
        <v>5</v>
      </c>
    </row>
    <row r="440" spans="1:5" ht="12.75">
      <c r="A440" s="35" t="s">
        <v>55</v>
      </c>
      <c r="E440" s="40" t="s">
        <v>5</v>
      </c>
    </row>
    <row r="441" spans="1:5" ht="12.75">
      <c r="A441" t="s">
        <v>57</v>
      </c>
      <c r="E441" s="39" t="s">
        <v>5</v>
      </c>
    </row>
    <row r="442" spans="1:16" ht="12.75">
      <c r="A442" t="s">
        <v>49</v>
      </c>
      <c s="34" t="s">
        <v>464</v>
      </c>
      <c s="34" t="s">
        <v>1501</v>
      </c>
      <c s="35" t="s">
        <v>5</v>
      </c>
      <c s="6" t="s">
        <v>1502</v>
      </c>
      <c s="36" t="s">
        <v>114</v>
      </c>
      <c s="37">
        <v>2679.296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53</v>
      </c>
      <c>
        <f>(M442*21)/100</f>
      </c>
      <c t="s">
        <v>27</v>
      </c>
    </row>
    <row r="443" spans="1:5" ht="12.75">
      <c r="A443" s="35" t="s">
        <v>54</v>
      </c>
      <c r="E443" s="39" t="s">
        <v>5</v>
      </c>
    </row>
    <row r="444" spans="1:5" ht="12.75">
      <c r="A444" s="35" t="s">
        <v>55</v>
      </c>
      <c r="E444" s="40" t="s">
        <v>2650</v>
      </c>
    </row>
    <row r="445" spans="1:5" ht="12.75">
      <c r="A445" t="s">
        <v>57</v>
      </c>
      <c r="E445" s="39" t="s">
        <v>5</v>
      </c>
    </row>
    <row r="446" spans="1:16" ht="12.75">
      <c r="A446" t="s">
        <v>49</v>
      </c>
      <c s="34" t="s">
        <v>468</v>
      </c>
      <c s="34" t="s">
        <v>1505</v>
      </c>
      <c s="35" t="s">
        <v>5</v>
      </c>
      <c s="6" t="s">
        <v>1506</v>
      </c>
      <c s="36" t="s">
        <v>114</v>
      </c>
      <c s="37">
        <v>141.016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53</v>
      </c>
      <c>
        <f>(M446*21)/100</f>
      </c>
      <c t="s">
        <v>27</v>
      </c>
    </row>
    <row r="447" spans="1:5" ht="12.75">
      <c r="A447" s="35" t="s">
        <v>54</v>
      </c>
      <c r="E447" s="39" t="s">
        <v>5</v>
      </c>
    </row>
    <row r="448" spans="1:5" ht="12.75">
      <c r="A448" s="35" t="s">
        <v>55</v>
      </c>
      <c r="E448" s="40" t="s">
        <v>5</v>
      </c>
    </row>
    <row r="449" spans="1:5" ht="12.75">
      <c r="A449" t="s">
        <v>57</v>
      </c>
      <c r="E449" s="39" t="s">
        <v>5</v>
      </c>
    </row>
    <row r="450" spans="1:16" ht="12.75">
      <c r="A450" t="s">
        <v>49</v>
      </c>
      <c s="34" t="s">
        <v>472</v>
      </c>
      <c s="34" t="s">
        <v>1508</v>
      </c>
      <c s="35" t="s">
        <v>5</v>
      </c>
      <c s="6" t="s">
        <v>1509</v>
      </c>
      <c s="36" t="s">
        <v>114</v>
      </c>
      <c s="37">
        <v>1410.156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53</v>
      </c>
      <c>
        <f>(M450*21)/100</f>
      </c>
      <c t="s">
        <v>27</v>
      </c>
    </row>
    <row r="451" spans="1:5" ht="12.75">
      <c r="A451" s="35" t="s">
        <v>54</v>
      </c>
      <c r="E451" s="39" t="s">
        <v>5</v>
      </c>
    </row>
    <row r="452" spans="1:5" ht="12.75">
      <c r="A452" s="35" t="s">
        <v>55</v>
      </c>
      <c r="E452" s="40" t="s">
        <v>2651</v>
      </c>
    </row>
    <row r="453" spans="1:5" ht="12.75">
      <c r="A453" t="s">
        <v>57</v>
      </c>
      <c r="E453" s="39" t="s">
        <v>5</v>
      </c>
    </row>
    <row r="454" spans="1:16" ht="12.75">
      <c r="A454" t="s">
        <v>49</v>
      </c>
      <c s="34" t="s">
        <v>476</v>
      </c>
      <c s="34" t="s">
        <v>1512</v>
      </c>
      <c s="35" t="s">
        <v>5</v>
      </c>
      <c s="6" t="s">
        <v>1513</v>
      </c>
      <c s="36" t="s">
        <v>114</v>
      </c>
      <c s="37">
        <v>141.016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53</v>
      </c>
      <c>
        <f>(M454*21)/100</f>
      </c>
      <c t="s">
        <v>27</v>
      </c>
    </row>
    <row r="455" spans="1:5" ht="12.75">
      <c r="A455" s="35" t="s">
        <v>54</v>
      </c>
      <c r="E455" s="39" t="s">
        <v>5</v>
      </c>
    </row>
    <row r="456" spans="1:5" ht="12.75">
      <c r="A456" s="35" t="s">
        <v>55</v>
      </c>
      <c r="E456" s="40" t="s">
        <v>5</v>
      </c>
    </row>
    <row r="457" spans="1:5" ht="12.75">
      <c r="A457" t="s">
        <v>57</v>
      </c>
      <c r="E457" s="39" t="s">
        <v>5</v>
      </c>
    </row>
    <row r="458" spans="1:16" ht="12.75">
      <c r="A458" t="s">
        <v>49</v>
      </c>
      <c s="34" t="s">
        <v>480</v>
      </c>
      <c s="34" t="s">
        <v>1515</v>
      </c>
      <c s="35" t="s">
        <v>5</v>
      </c>
      <c s="6" t="s">
        <v>1516</v>
      </c>
      <c s="36" t="s">
        <v>114</v>
      </c>
      <c s="37">
        <v>141.016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53</v>
      </c>
      <c>
        <f>(M458*21)/100</f>
      </c>
      <c t="s">
        <v>27</v>
      </c>
    </row>
    <row r="459" spans="1:5" ht="12.75">
      <c r="A459" s="35" t="s">
        <v>54</v>
      </c>
      <c r="E459" s="39" t="s">
        <v>5</v>
      </c>
    </row>
    <row r="460" spans="1:5" ht="12.75">
      <c r="A460" s="35" t="s">
        <v>55</v>
      </c>
      <c r="E460" s="40" t="s">
        <v>5</v>
      </c>
    </row>
    <row r="461" spans="1:5" ht="12.75">
      <c r="A461" t="s">
        <v>57</v>
      </c>
      <c r="E461" s="39" t="s">
        <v>5</v>
      </c>
    </row>
    <row r="462" spans="1:16" ht="12.75">
      <c r="A462" t="s">
        <v>49</v>
      </c>
      <c s="34" t="s">
        <v>484</v>
      </c>
      <c s="34" t="s">
        <v>1518</v>
      </c>
      <c s="35" t="s">
        <v>5</v>
      </c>
      <c s="6" t="s">
        <v>1519</v>
      </c>
      <c s="36" t="s">
        <v>114</v>
      </c>
      <c s="37">
        <v>141.016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53</v>
      </c>
      <c>
        <f>(M462*21)/100</f>
      </c>
      <c t="s">
        <v>27</v>
      </c>
    </row>
    <row r="463" spans="1:5" ht="12.75">
      <c r="A463" s="35" t="s">
        <v>54</v>
      </c>
      <c r="E463" s="39" t="s">
        <v>5</v>
      </c>
    </row>
    <row r="464" spans="1:5" ht="12.75">
      <c r="A464" s="35" t="s">
        <v>55</v>
      </c>
      <c r="E464" s="40" t="s">
        <v>5</v>
      </c>
    </row>
    <row r="465" spans="1:5" ht="12.75">
      <c r="A465" t="s">
        <v>57</v>
      </c>
      <c r="E465" s="39" t="s">
        <v>5</v>
      </c>
    </row>
    <row r="466" spans="1:13" ht="12.75">
      <c r="A466" t="s">
        <v>46</v>
      </c>
      <c r="C466" s="31" t="s">
        <v>434</v>
      </c>
      <c r="E466" s="33" t="s">
        <v>1523</v>
      </c>
      <c r="J466" s="32">
        <f>0</f>
      </c>
      <c s="32">
        <f>0</f>
      </c>
      <c s="32">
        <f>0+L467</f>
      </c>
      <c s="32">
        <f>0+M467</f>
      </c>
    </row>
    <row r="467" spans="1:16" ht="12.75">
      <c r="A467" t="s">
        <v>49</v>
      </c>
      <c s="34" t="s">
        <v>488</v>
      </c>
      <c s="34" t="s">
        <v>1525</v>
      </c>
      <c s="35" t="s">
        <v>5</v>
      </c>
      <c s="6" t="s">
        <v>1526</v>
      </c>
      <c s="36" t="s">
        <v>114</v>
      </c>
      <c s="37">
        <v>305.305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53</v>
      </c>
      <c>
        <f>(M467*21)/100</f>
      </c>
      <c t="s">
        <v>27</v>
      </c>
    </row>
    <row r="468" spans="1:5" ht="12.75">
      <c r="A468" s="35" t="s">
        <v>54</v>
      </c>
      <c r="E468" s="39" t="s">
        <v>5</v>
      </c>
    </row>
    <row r="469" spans="1:5" ht="12.75">
      <c r="A469" s="35" t="s">
        <v>55</v>
      </c>
      <c r="E469" s="40" t="s">
        <v>5</v>
      </c>
    </row>
    <row r="470" spans="1:5" ht="12.75">
      <c r="A470" t="s">
        <v>57</v>
      </c>
      <c r="E470" s="39" t="s">
        <v>5</v>
      </c>
    </row>
    <row r="471" spans="1:13" ht="12.75">
      <c r="A471" t="s">
        <v>46</v>
      </c>
      <c r="C471" s="31" t="s">
        <v>1527</v>
      </c>
      <c r="E471" s="33" t="s">
        <v>1528</v>
      </c>
      <c r="J471" s="32">
        <f>0</f>
      </c>
      <c s="32">
        <f>0</f>
      </c>
      <c s="32">
        <f>0+L472+L476</f>
      </c>
      <c s="32">
        <f>0+M472+M476</f>
      </c>
    </row>
    <row r="472" spans="1:16" ht="12.75">
      <c r="A472" t="s">
        <v>49</v>
      </c>
      <c s="34" t="s">
        <v>492</v>
      </c>
      <c s="34" t="s">
        <v>1536</v>
      </c>
      <c s="35" t="s">
        <v>5</v>
      </c>
      <c s="6" t="s">
        <v>2652</v>
      </c>
      <c s="36" t="s">
        <v>1228</v>
      </c>
      <c s="37">
        <v>1</v>
      </c>
      <c s="36">
        <v>0</v>
      </c>
      <c s="36">
        <f>ROUND(G472*H472,6)</f>
      </c>
      <c r="L472" s="38">
        <v>0</v>
      </c>
      <c s="32">
        <f>ROUND(ROUND(L472,2)*ROUND(G472,3),2)</f>
      </c>
      <c s="36" t="s">
        <v>53</v>
      </c>
      <c>
        <f>(M472*21)/100</f>
      </c>
      <c t="s">
        <v>27</v>
      </c>
    </row>
    <row r="473" spans="1:5" ht="12.75">
      <c r="A473" s="35" t="s">
        <v>54</v>
      </c>
      <c r="E473" s="39" t="s">
        <v>5</v>
      </c>
    </row>
    <row r="474" spans="1:5" ht="12.75">
      <c r="A474" s="35" t="s">
        <v>55</v>
      </c>
      <c r="E474" s="40" t="s">
        <v>5</v>
      </c>
    </row>
    <row r="475" spans="1:5" ht="12.75">
      <c r="A475" t="s">
        <v>57</v>
      </c>
      <c r="E475" s="39" t="s">
        <v>5</v>
      </c>
    </row>
    <row r="476" spans="1:16" ht="12.75">
      <c r="A476" t="s">
        <v>49</v>
      </c>
      <c s="34" t="s">
        <v>496</v>
      </c>
      <c s="34" t="s">
        <v>2653</v>
      </c>
      <c s="35" t="s">
        <v>5</v>
      </c>
      <c s="6" t="s">
        <v>2654</v>
      </c>
      <c s="36" t="s">
        <v>1228</v>
      </c>
      <c s="37">
        <v>1</v>
      </c>
      <c s="36">
        <v>0</v>
      </c>
      <c s="36">
        <f>ROUND(G476*H476,6)</f>
      </c>
      <c r="L476" s="38">
        <v>0</v>
      </c>
      <c s="32">
        <f>ROUND(ROUND(L476,2)*ROUND(G476,3),2)</f>
      </c>
      <c s="36" t="s">
        <v>53</v>
      </c>
      <c>
        <f>(M476*21)/100</f>
      </c>
      <c t="s">
        <v>27</v>
      </c>
    </row>
    <row r="477" spans="1:5" ht="12.75">
      <c r="A477" s="35" t="s">
        <v>54</v>
      </c>
      <c r="E477" s="39" t="s">
        <v>5</v>
      </c>
    </row>
    <row r="478" spans="1:5" ht="12.75">
      <c r="A478" s="35" t="s">
        <v>55</v>
      </c>
      <c r="E478" s="40" t="s">
        <v>5</v>
      </c>
    </row>
    <row r="479" spans="1:5" ht="12.75">
      <c r="A479" t="s">
        <v>57</v>
      </c>
      <c r="E47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COUNTIFS(L8:L254,"=0",A8:A254,"P")+COUNTIFS(L8:L254,"",A8:A254,"P")+SUM(Q8:Q254)</f>
      </c>
    </row>
    <row r="8" spans="1:13" ht="12.75">
      <c r="A8" t="s">
        <v>44</v>
      </c>
      <c r="C8" s="28" t="s">
        <v>2657</v>
      </c>
      <c r="E8" s="30" t="s">
        <v>2656</v>
      </c>
      <c r="J8" s="29">
        <f>0+J9+J78+J103+J204+J209</f>
      </c>
      <c s="29">
        <f>0+K9+K78+K103+K204+K209</f>
      </c>
      <c s="29">
        <f>0+L9+L78+L103+L204+L209</f>
      </c>
      <c s="29">
        <f>0+M9+M78+M103+M204+M209</f>
      </c>
    </row>
    <row r="9" spans="1:13" ht="12.75">
      <c r="A9" t="s">
        <v>46</v>
      </c>
      <c r="C9" s="31" t="s">
        <v>2658</v>
      </c>
      <c r="E9" s="33" t="s">
        <v>2659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12.75">
      <c r="A10" t="s">
        <v>49</v>
      </c>
      <c s="34" t="s">
        <v>47</v>
      </c>
      <c s="34" t="s">
        <v>2660</v>
      </c>
      <c s="35" t="s">
        <v>5</v>
      </c>
      <c s="6" t="s">
        <v>2661</v>
      </c>
      <c s="36" t="s">
        <v>144</v>
      </c>
      <c s="37">
        <v>180</v>
      </c>
      <c s="36">
        <v>5E-05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2662</v>
      </c>
      <c s="35" t="s">
        <v>5</v>
      </c>
      <c s="6" t="s">
        <v>2663</v>
      </c>
      <c s="36" t="s">
        <v>144</v>
      </c>
      <c s="37">
        <v>125</v>
      </c>
      <c s="36">
        <v>0.0001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2664</v>
      </c>
      <c s="35" t="s">
        <v>5</v>
      </c>
      <c s="6" t="s">
        <v>2665</v>
      </c>
      <c s="36" t="s">
        <v>144</v>
      </c>
      <c s="37">
        <v>38</v>
      </c>
      <c s="36">
        <v>0.0001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2666</v>
      </c>
      <c s="35" t="s">
        <v>5</v>
      </c>
      <c s="6" t="s">
        <v>2667</v>
      </c>
      <c s="36" t="s">
        <v>144</v>
      </c>
      <c s="37">
        <v>18</v>
      </c>
      <c s="36">
        <v>0.00015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2668</v>
      </c>
      <c s="35" t="s">
        <v>5</v>
      </c>
      <c s="6" t="s">
        <v>2669</v>
      </c>
      <c s="36" t="s">
        <v>144</v>
      </c>
      <c s="37">
        <v>55</v>
      </c>
      <c s="36">
        <v>0.00021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70</v>
      </c>
      <c s="34" t="s">
        <v>2670</v>
      </c>
      <c s="35" t="s">
        <v>5</v>
      </c>
      <c s="6" t="s">
        <v>2671</v>
      </c>
      <c s="36" t="s">
        <v>144</v>
      </c>
      <c s="37">
        <v>180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74</v>
      </c>
      <c s="34" t="s">
        <v>2672</v>
      </c>
      <c s="35" t="s">
        <v>5</v>
      </c>
      <c s="6" t="s">
        <v>2673</v>
      </c>
      <c s="36" t="s">
        <v>144</v>
      </c>
      <c s="37">
        <v>181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77</v>
      </c>
      <c s="34" t="s">
        <v>2674</v>
      </c>
      <c s="35" t="s">
        <v>5</v>
      </c>
      <c s="6" t="s">
        <v>2675</v>
      </c>
      <c s="36" t="s">
        <v>144</v>
      </c>
      <c s="37">
        <v>55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80</v>
      </c>
      <c s="34" t="s">
        <v>2676</v>
      </c>
      <c s="35" t="s">
        <v>5</v>
      </c>
      <c s="6" t="s">
        <v>2677</v>
      </c>
      <c s="36" t="s">
        <v>144</v>
      </c>
      <c s="37">
        <v>450</v>
      </c>
      <c s="36">
        <v>0.00076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12.75">
      <c r="A46" t="s">
        <v>49</v>
      </c>
      <c s="34" t="s">
        <v>84</v>
      </c>
      <c s="34" t="s">
        <v>2678</v>
      </c>
      <c s="35" t="s">
        <v>5</v>
      </c>
      <c s="6" t="s">
        <v>2679</v>
      </c>
      <c s="36" t="s">
        <v>144</v>
      </c>
      <c s="37">
        <v>170</v>
      </c>
      <c s="36">
        <v>0.00088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12.75">
      <c r="A50" t="s">
        <v>49</v>
      </c>
      <c s="34" t="s">
        <v>88</v>
      </c>
      <c s="34" t="s">
        <v>2680</v>
      </c>
      <c s="35" t="s">
        <v>5</v>
      </c>
      <c s="6" t="s">
        <v>2681</v>
      </c>
      <c s="36" t="s">
        <v>144</v>
      </c>
      <c s="37">
        <v>180</v>
      </c>
      <c s="36">
        <v>0.00101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12.75">
      <c r="A54" t="s">
        <v>49</v>
      </c>
      <c s="34" t="s">
        <v>92</v>
      </c>
      <c s="34" t="s">
        <v>2682</v>
      </c>
      <c s="35" t="s">
        <v>5</v>
      </c>
      <c s="6" t="s">
        <v>2683</v>
      </c>
      <c s="36" t="s">
        <v>144</v>
      </c>
      <c s="37">
        <v>150</v>
      </c>
      <c s="36">
        <v>0.0016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12.75">
      <c r="A58" t="s">
        <v>49</v>
      </c>
      <c s="34" t="s">
        <v>97</v>
      </c>
      <c s="34" t="s">
        <v>2684</v>
      </c>
      <c s="35" t="s">
        <v>5</v>
      </c>
      <c s="6" t="s">
        <v>2685</v>
      </c>
      <c s="36" t="s">
        <v>144</v>
      </c>
      <c s="37">
        <v>38</v>
      </c>
      <c s="36">
        <v>0.00196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12.75">
      <c r="A62" t="s">
        <v>49</v>
      </c>
      <c s="34" t="s">
        <v>100</v>
      </c>
      <c s="34" t="s">
        <v>2686</v>
      </c>
      <c s="35" t="s">
        <v>5</v>
      </c>
      <c s="6" t="s">
        <v>2687</v>
      </c>
      <c s="36" t="s">
        <v>144</v>
      </c>
      <c s="37">
        <v>18</v>
      </c>
      <c s="36">
        <v>0.00231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104</v>
      </c>
      <c s="34" t="s">
        <v>2688</v>
      </c>
      <c s="35" t="s">
        <v>5</v>
      </c>
      <c s="6" t="s">
        <v>2689</v>
      </c>
      <c s="36" t="s">
        <v>144</v>
      </c>
      <c s="37">
        <v>55</v>
      </c>
      <c s="36">
        <v>0.00374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12.75">
      <c r="A70" t="s">
        <v>49</v>
      </c>
      <c s="34" t="s">
        <v>108</v>
      </c>
      <c s="34" t="s">
        <v>2690</v>
      </c>
      <c s="35" t="s">
        <v>5</v>
      </c>
      <c s="6" t="s">
        <v>2691</v>
      </c>
      <c s="36" t="s">
        <v>144</v>
      </c>
      <c s="37">
        <v>1061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5</v>
      </c>
    </row>
    <row r="73" spans="1:5" ht="12.75">
      <c r="A73" t="s">
        <v>57</v>
      </c>
      <c r="E73" s="39" t="s">
        <v>5</v>
      </c>
    </row>
    <row r="74" spans="1:16" ht="12.75">
      <c r="A74" t="s">
        <v>49</v>
      </c>
      <c s="34" t="s">
        <v>111</v>
      </c>
      <c s="34" t="s">
        <v>2692</v>
      </c>
      <c s="35" t="s">
        <v>5</v>
      </c>
      <c s="6" t="s">
        <v>2693</v>
      </c>
      <c s="36" t="s">
        <v>114</v>
      </c>
      <c s="37">
        <v>1.275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5</v>
      </c>
    </row>
    <row r="77" spans="1:5" ht="12.75">
      <c r="A77" t="s">
        <v>57</v>
      </c>
      <c r="E77" s="39" t="s">
        <v>5</v>
      </c>
    </row>
    <row r="78" spans="1:13" ht="12.75">
      <c r="A78" t="s">
        <v>46</v>
      </c>
      <c r="C78" s="31" t="s">
        <v>2694</v>
      </c>
      <c r="E78" s="33" t="s">
        <v>2695</v>
      </c>
      <c r="J78" s="32">
        <f>0</f>
      </c>
      <c s="32">
        <f>0</f>
      </c>
      <c s="32">
        <f>0+L79+L83+L87+L91+L95+L99</f>
      </c>
      <c s="32">
        <f>0+M79+M83+M87+M91+M95+M99</f>
      </c>
    </row>
    <row r="79" spans="1:16" ht="12.75">
      <c r="A79" t="s">
        <v>49</v>
      </c>
      <c s="34" t="s">
        <v>117</v>
      </c>
      <c s="34" t="s">
        <v>2696</v>
      </c>
      <c s="35" t="s">
        <v>5</v>
      </c>
      <c s="6" t="s">
        <v>2697</v>
      </c>
      <c s="36" t="s">
        <v>149</v>
      </c>
      <c s="37">
        <v>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5</v>
      </c>
    </row>
    <row r="82" spans="1:5" ht="12.75">
      <c r="A82" t="s">
        <v>57</v>
      </c>
      <c r="E82" s="39" t="s">
        <v>5</v>
      </c>
    </row>
    <row r="83" spans="1:16" ht="12.75">
      <c r="A83" t="s">
        <v>49</v>
      </c>
      <c s="34" t="s">
        <v>121</v>
      </c>
      <c s="34" t="s">
        <v>2698</v>
      </c>
      <c s="35" t="s">
        <v>5</v>
      </c>
      <c s="6" t="s">
        <v>2699</v>
      </c>
      <c s="36" t="s">
        <v>149</v>
      </c>
      <c s="37">
        <v>80</v>
      </c>
      <c s="36">
        <v>5E-05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5</v>
      </c>
    </row>
    <row r="86" spans="1:5" ht="12.75">
      <c r="A86" t="s">
        <v>57</v>
      </c>
      <c r="E86" s="39" t="s">
        <v>5</v>
      </c>
    </row>
    <row r="87" spans="1:16" ht="12.75">
      <c r="A87" t="s">
        <v>49</v>
      </c>
      <c s="34" t="s">
        <v>125</v>
      </c>
      <c s="34" t="s">
        <v>2700</v>
      </c>
      <c s="35" t="s">
        <v>5</v>
      </c>
      <c s="6" t="s">
        <v>2701</v>
      </c>
      <c s="36" t="s">
        <v>149</v>
      </c>
      <c s="37">
        <v>80</v>
      </c>
      <c s="36">
        <v>0.00034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5</v>
      </c>
    </row>
    <row r="90" spans="1:5" ht="12.75">
      <c r="A90" t="s">
        <v>57</v>
      </c>
      <c r="E90" s="39" t="s">
        <v>5</v>
      </c>
    </row>
    <row r="91" spans="1:16" ht="12.75">
      <c r="A91" t="s">
        <v>49</v>
      </c>
      <c s="34" t="s">
        <v>129</v>
      </c>
      <c s="34" t="s">
        <v>2702</v>
      </c>
      <c s="35" t="s">
        <v>5</v>
      </c>
      <c s="6" t="s">
        <v>2703</v>
      </c>
      <c s="36" t="s">
        <v>149</v>
      </c>
      <c s="37">
        <v>4</v>
      </c>
      <c s="36">
        <v>0.00026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</v>
      </c>
    </row>
    <row r="94" spans="1:5" ht="12.75">
      <c r="A94" t="s">
        <v>57</v>
      </c>
      <c r="E94" s="39" t="s">
        <v>5</v>
      </c>
    </row>
    <row r="95" spans="1:16" ht="12.75">
      <c r="A95" t="s">
        <v>49</v>
      </c>
      <c s="34" t="s">
        <v>133</v>
      </c>
      <c s="34" t="s">
        <v>2704</v>
      </c>
      <c s="35" t="s">
        <v>5</v>
      </c>
      <c s="6" t="s">
        <v>2705</v>
      </c>
      <c s="36" t="s">
        <v>149</v>
      </c>
      <c s="37">
        <v>80</v>
      </c>
      <c s="36">
        <v>0.00022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</v>
      </c>
    </row>
    <row r="98" spans="1:5" ht="12.75">
      <c r="A98" t="s">
        <v>57</v>
      </c>
      <c r="E98" s="39" t="s">
        <v>5</v>
      </c>
    </row>
    <row r="99" spans="1:16" ht="12.75">
      <c r="A99" t="s">
        <v>49</v>
      </c>
      <c s="34" t="s">
        <v>137</v>
      </c>
      <c s="34" t="s">
        <v>2706</v>
      </c>
      <c s="35" t="s">
        <v>5</v>
      </c>
      <c s="6" t="s">
        <v>2707</v>
      </c>
      <c s="36" t="s">
        <v>114</v>
      </c>
      <c s="37">
        <v>0.05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5</v>
      </c>
    </row>
    <row r="102" spans="1:5" ht="12.75">
      <c r="A102" t="s">
        <v>57</v>
      </c>
      <c r="E102" s="39" t="s">
        <v>5</v>
      </c>
    </row>
    <row r="103" spans="1:13" ht="12.75">
      <c r="A103" t="s">
        <v>46</v>
      </c>
      <c r="C103" s="31" t="s">
        <v>2708</v>
      </c>
      <c r="E103" s="33" t="s">
        <v>2709</v>
      </c>
      <c r="J103" s="32">
        <f>0</f>
      </c>
      <c s="32">
        <f>0</f>
      </c>
      <c s="32">
        <f>0+L104+L108+L112+L116+L120+L124+L128+L132+L136+L140+L144+L148+L152+L156+L160+L164+L168+L172+L176+L180+L184+L188+L192+L196+L200</f>
      </c>
      <c s="32">
        <f>0+M104+M108+M112+M116+M120+M124+M128+M132+M136+M140+M144+M148+M152+M156+M160+M164+M168+M172+M176+M180+M184+M188+M192+M196+M200</f>
      </c>
    </row>
    <row r="104" spans="1:16" ht="12.75">
      <c r="A104" t="s">
        <v>49</v>
      </c>
      <c s="34" t="s">
        <v>141</v>
      </c>
      <c s="34" t="s">
        <v>2710</v>
      </c>
      <c s="35" t="s">
        <v>5</v>
      </c>
      <c s="6" t="s">
        <v>2711</v>
      </c>
      <c s="36" t="s">
        <v>149</v>
      </c>
      <c s="37">
        <v>1</v>
      </c>
      <c s="36">
        <v>0.00994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55</v>
      </c>
      <c r="E106" s="40" t="s">
        <v>5</v>
      </c>
    </row>
    <row r="107" spans="1:5" ht="12.75">
      <c r="A107" t="s">
        <v>57</v>
      </c>
      <c r="E107" s="39" t="s">
        <v>5</v>
      </c>
    </row>
    <row r="108" spans="1:16" ht="12.75">
      <c r="A108" t="s">
        <v>49</v>
      </c>
      <c s="34" t="s">
        <v>146</v>
      </c>
      <c s="34" t="s">
        <v>2712</v>
      </c>
      <c s="35" t="s">
        <v>5</v>
      </c>
      <c s="6" t="s">
        <v>2713</v>
      </c>
      <c s="36" t="s">
        <v>149</v>
      </c>
      <c s="37">
        <v>3</v>
      </c>
      <c s="36">
        <v>0.01028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12.75">
      <c r="A109" s="35" t="s">
        <v>54</v>
      </c>
      <c r="E109" s="39" t="s">
        <v>5</v>
      </c>
    </row>
    <row r="110" spans="1:5" ht="12.75">
      <c r="A110" s="35" t="s">
        <v>55</v>
      </c>
      <c r="E110" s="40" t="s">
        <v>5</v>
      </c>
    </row>
    <row r="111" spans="1:5" ht="12.75">
      <c r="A111" t="s">
        <v>57</v>
      </c>
      <c r="E111" s="39" t="s">
        <v>5</v>
      </c>
    </row>
    <row r="112" spans="1:16" ht="12.75">
      <c r="A112" t="s">
        <v>49</v>
      </c>
      <c s="34" t="s">
        <v>151</v>
      </c>
      <c s="34" t="s">
        <v>2714</v>
      </c>
      <c s="35" t="s">
        <v>5</v>
      </c>
      <c s="6" t="s">
        <v>2715</v>
      </c>
      <c s="36" t="s">
        <v>149</v>
      </c>
      <c s="37">
        <v>1</v>
      </c>
      <c s="36">
        <v>0.01285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55</v>
      </c>
      <c r="E114" s="40" t="s">
        <v>5</v>
      </c>
    </row>
    <row r="115" spans="1:5" ht="12.75">
      <c r="A115" t="s">
        <v>57</v>
      </c>
      <c r="E115" s="39" t="s">
        <v>5</v>
      </c>
    </row>
    <row r="116" spans="1:16" ht="12.75">
      <c r="A116" t="s">
        <v>49</v>
      </c>
      <c s="34" t="s">
        <v>155</v>
      </c>
      <c s="34" t="s">
        <v>2716</v>
      </c>
      <c s="35" t="s">
        <v>5</v>
      </c>
      <c s="6" t="s">
        <v>2717</v>
      </c>
      <c s="36" t="s">
        <v>149</v>
      </c>
      <c s="37">
        <v>1</v>
      </c>
      <c s="36">
        <v>0.03084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55</v>
      </c>
      <c r="E118" s="40" t="s">
        <v>5</v>
      </c>
    </row>
    <row r="119" spans="1:5" ht="12.75">
      <c r="A119" t="s">
        <v>57</v>
      </c>
      <c r="E119" s="39" t="s">
        <v>5</v>
      </c>
    </row>
    <row r="120" spans="1:16" ht="12.75">
      <c r="A120" t="s">
        <v>49</v>
      </c>
      <c s="34" t="s">
        <v>159</v>
      </c>
      <c s="34" t="s">
        <v>2718</v>
      </c>
      <c s="35" t="s">
        <v>5</v>
      </c>
      <c s="6" t="s">
        <v>2719</v>
      </c>
      <c s="36" t="s">
        <v>149</v>
      </c>
      <c s="37">
        <v>1</v>
      </c>
      <c s="36">
        <v>0.04626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55</v>
      </c>
      <c r="E122" s="40" t="s">
        <v>5</v>
      </c>
    </row>
    <row r="123" spans="1:5" ht="12.75">
      <c r="A123" t="s">
        <v>57</v>
      </c>
      <c r="E123" s="39" t="s">
        <v>5</v>
      </c>
    </row>
    <row r="124" spans="1:16" ht="12.75">
      <c r="A124" t="s">
        <v>49</v>
      </c>
      <c s="34" t="s">
        <v>163</v>
      </c>
      <c s="34" t="s">
        <v>2720</v>
      </c>
      <c s="35" t="s">
        <v>5</v>
      </c>
      <c s="6" t="s">
        <v>2721</v>
      </c>
      <c s="36" t="s">
        <v>149</v>
      </c>
      <c s="37">
        <v>2</v>
      </c>
      <c s="36">
        <v>0.0122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55</v>
      </c>
      <c r="E126" s="40" t="s">
        <v>5</v>
      </c>
    </row>
    <row r="127" spans="1:5" ht="12.75">
      <c r="A127" t="s">
        <v>57</v>
      </c>
      <c r="E127" s="39" t="s">
        <v>5</v>
      </c>
    </row>
    <row r="128" spans="1:16" ht="12.75">
      <c r="A128" t="s">
        <v>49</v>
      </c>
      <c s="34" t="s">
        <v>167</v>
      </c>
      <c s="34" t="s">
        <v>2722</v>
      </c>
      <c s="35" t="s">
        <v>5</v>
      </c>
      <c s="6" t="s">
        <v>2723</v>
      </c>
      <c s="36" t="s">
        <v>149</v>
      </c>
      <c s="37">
        <v>1</v>
      </c>
      <c s="36">
        <v>0.01525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</v>
      </c>
    </row>
    <row r="130" spans="1:5" ht="12.75">
      <c r="A130" s="35" t="s">
        <v>55</v>
      </c>
      <c r="E130" s="40" t="s">
        <v>5</v>
      </c>
    </row>
    <row r="131" spans="1:5" ht="12.75">
      <c r="A131" t="s">
        <v>57</v>
      </c>
      <c r="E131" s="39" t="s">
        <v>5</v>
      </c>
    </row>
    <row r="132" spans="1:16" ht="12.75">
      <c r="A132" t="s">
        <v>49</v>
      </c>
      <c s="34" t="s">
        <v>171</v>
      </c>
      <c s="34" t="s">
        <v>2724</v>
      </c>
      <c s="35" t="s">
        <v>5</v>
      </c>
      <c s="6" t="s">
        <v>2725</v>
      </c>
      <c s="36" t="s">
        <v>149</v>
      </c>
      <c s="37">
        <v>4</v>
      </c>
      <c s="36">
        <v>0.0183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5</v>
      </c>
    </row>
    <row r="134" spans="1:5" ht="12.75">
      <c r="A134" s="35" t="s">
        <v>55</v>
      </c>
      <c r="E134" s="40" t="s">
        <v>5</v>
      </c>
    </row>
    <row r="135" spans="1:5" ht="12.75">
      <c r="A135" t="s">
        <v>57</v>
      </c>
      <c r="E135" s="39" t="s">
        <v>5</v>
      </c>
    </row>
    <row r="136" spans="1:16" ht="12.75">
      <c r="A136" t="s">
        <v>49</v>
      </c>
      <c s="34" t="s">
        <v>175</v>
      </c>
      <c s="34" t="s">
        <v>2726</v>
      </c>
      <c s="35" t="s">
        <v>5</v>
      </c>
      <c s="6" t="s">
        <v>2727</v>
      </c>
      <c s="36" t="s">
        <v>149</v>
      </c>
      <c s="37">
        <v>5</v>
      </c>
      <c s="36">
        <v>0.02135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5</v>
      </c>
    </row>
    <row r="138" spans="1:5" ht="12.75">
      <c r="A138" s="35" t="s">
        <v>55</v>
      </c>
      <c r="E138" s="40" t="s">
        <v>5</v>
      </c>
    </row>
    <row r="139" spans="1:5" ht="12.75">
      <c r="A139" t="s">
        <v>57</v>
      </c>
      <c r="E139" s="39" t="s">
        <v>5</v>
      </c>
    </row>
    <row r="140" spans="1:16" ht="12.75">
      <c r="A140" t="s">
        <v>49</v>
      </c>
      <c s="34" t="s">
        <v>179</v>
      </c>
      <c s="34" t="s">
        <v>2728</v>
      </c>
      <c s="35" t="s">
        <v>5</v>
      </c>
      <c s="6" t="s">
        <v>2729</v>
      </c>
      <c s="36" t="s">
        <v>149</v>
      </c>
      <c s="37">
        <v>14</v>
      </c>
      <c s="36">
        <v>0.0244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5</v>
      </c>
    </row>
    <row r="142" spans="1:5" ht="12.75">
      <c r="A142" s="35" t="s">
        <v>55</v>
      </c>
      <c r="E142" s="40" t="s">
        <v>5</v>
      </c>
    </row>
    <row r="143" spans="1:5" ht="12.75">
      <c r="A143" t="s">
        <v>57</v>
      </c>
      <c r="E143" s="39" t="s">
        <v>5</v>
      </c>
    </row>
    <row r="144" spans="1:16" ht="12.75">
      <c r="A144" t="s">
        <v>49</v>
      </c>
      <c s="34" t="s">
        <v>183</v>
      </c>
      <c s="34" t="s">
        <v>2730</v>
      </c>
      <c s="35" t="s">
        <v>5</v>
      </c>
      <c s="6" t="s">
        <v>2731</v>
      </c>
      <c s="36" t="s">
        <v>149</v>
      </c>
      <c s="37">
        <v>6</v>
      </c>
      <c s="36">
        <v>0.02745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5</v>
      </c>
    </row>
    <row r="146" spans="1:5" ht="12.75">
      <c r="A146" s="35" t="s">
        <v>55</v>
      </c>
      <c r="E146" s="40" t="s">
        <v>5</v>
      </c>
    </row>
    <row r="147" spans="1:5" ht="12.75">
      <c r="A147" t="s">
        <v>57</v>
      </c>
      <c r="E147" s="39" t="s">
        <v>5</v>
      </c>
    </row>
    <row r="148" spans="1:16" ht="12.75">
      <c r="A148" t="s">
        <v>49</v>
      </c>
      <c s="34" t="s">
        <v>187</v>
      </c>
      <c s="34" t="s">
        <v>2732</v>
      </c>
      <c s="35" t="s">
        <v>5</v>
      </c>
      <c s="6" t="s">
        <v>2733</v>
      </c>
      <c s="36" t="s">
        <v>149</v>
      </c>
      <c s="37">
        <v>11</v>
      </c>
      <c s="36">
        <v>0.0305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12.75">
      <c r="A149" s="35" t="s">
        <v>54</v>
      </c>
      <c r="E149" s="39" t="s">
        <v>5</v>
      </c>
    </row>
    <row r="150" spans="1:5" ht="12.75">
      <c r="A150" s="35" t="s">
        <v>55</v>
      </c>
      <c r="E150" s="40" t="s">
        <v>5</v>
      </c>
    </row>
    <row r="151" spans="1:5" ht="12.75">
      <c r="A151" t="s">
        <v>57</v>
      </c>
      <c r="E151" s="39" t="s">
        <v>5</v>
      </c>
    </row>
    <row r="152" spans="1:16" ht="12.75">
      <c r="A152" t="s">
        <v>49</v>
      </c>
      <c s="34" t="s">
        <v>191</v>
      </c>
      <c s="34" t="s">
        <v>2734</v>
      </c>
      <c s="35" t="s">
        <v>5</v>
      </c>
      <c s="6" t="s">
        <v>2735</v>
      </c>
      <c s="36" t="s">
        <v>149</v>
      </c>
      <c s="37">
        <v>8</v>
      </c>
      <c s="36">
        <v>0.0366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5</v>
      </c>
    </row>
    <row r="154" spans="1:5" ht="12.75">
      <c r="A154" s="35" t="s">
        <v>55</v>
      </c>
      <c r="E154" s="40" t="s">
        <v>5</v>
      </c>
    </row>
    <row r="155" spans="1:5" ht="12.75">
      <c r="A155" t="s">
        <v>57</v>
      </c>
      <c r="E155" s="39" t="s">
        <v>5</v>
      </c>
    </row>
    <row r="156" spans="1:16" ht="12.75">
      <c r="A156" t="s">
        <v>49</v>
      </c>
      <c s="34" t="s">
        <v>195</v>
      </c>
      <c s="34" t="s">
        <v>2736</v>
      </c>
      <c s="35" t="s">
        <v>5</v>
      </c>
      <c s="6" t="s">
        <v>2737</v>
      </c>
      <c s="36" t="s">
        <v>149</v>
      </c>
      <c s="37">
        <v>5</v>
      </c>
      <c s="36">
        <v>0.0427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5</v>
      </c>
    </row>
    <row r="158" spans="1:5" ht="12.75">
      <c r="A158" s="35" t="s">
        <v>55</v>
      </c>
      <c r="E158" s="40" t="s">
        <v>5</v>
      </c>
    </row>
    <row r="159" spans="1:5" ht="12.75">
      <c r="A159" t="s">
        <v>57</v>
      </c>
      <c r="E159" s="39" t="s">
        <v>5</v>
      </c>
    </row>
    <row r="160" spans="1:16" ht="12.75">
      <c r="A160" t="s">
        <v>49</v>
      </c>
      <c s="34" t="s">
        <v>199</v>
      </c>
      <c s="34" t="s">
        <v>2738</v>
      </c>
      <c s="35" t="s">
        <v>5</v>
      </c>
      <c s="6" t="s">
        <v>2739</v>
      </c>
      <c s="36" t="s">
        <v>149</v>
      </c>
      <c s="37">
        <v>1</v>
      </c>
      <c s="36">
        <v>0.0549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12.75">
      <c r="A162" s="35" t="s">
        <v>55</v>
      </c>
      <c r="E162" s="40" t="s">
        <v>5</v>
      </c>
    </row>
    <row r="163" spans="1:5" ht="12.75">
      <c r="A163" t="s">
        <v>57</v>
      </c>
      <c r="E163" s="39" t="s">
        <v>5</v>
      </c>
    </row>
    <row r="164" spans="1:16" ht="12.75">
      <c r="A164" t="s">
        <v>49</v>
      </c>
      <c s="34" t="s">
        <v>203</v>
      </c>
      <c s="34" t="s">
        <v>2740</v>
      </c>
      <c s="35" t="s">
        <v>5</v>
      </c>
      <c s="6" t="s">
        <v>2741</v>
      </c>
      <c s="36" t="s">
        <v>149</v>
      </c>
      <c s="37">
        <v>1</v>
      </c>
      <c s="36">
        <v>0.061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5</v>
      </c>
    </row>
    <row r="166" spans="1:5" ht="12.75">
      <c r="A166" s="35" t="s">
        <v>55</v>
      </c>
      <c r="E166" s="40" t="s">
        <v>5</v>
      </c>
    </row>
    <row r="167" spans="1:5" ht="12.75">
      <c r="A167" t="s">
        <v>57</v>
      </c>
      <c r="E167" s="39" t="s">
        <v>5</v>
      </c>
    </row>
    <row r="168" spans="1:16" ht="12.75">
      <c r="A168" t="s">
        <v>49</v>
      </c>
      <c s="34" t="s">
        <v>207</v>
      </c>
      <c s="34" t="s">
        <v>2742</v>
      </c>
      <c s="35" t="s">
        <v>5</v>
      </c>
      <c s="6" t="s">
        <v>2743</v>
      </c>
      <c s="36" t="s">
        <v>149</v>
      </c>
      <c s="37">
        <v>4</v>
      </c>
      <c s="36">
        <v>0.03267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5</v>
      </c>
    </row>
    <row r="170" spans="1:5" ht="12.75">
      <c r="A170" s="35" t="s">
        <v>55</v>
      </c>
      <c r="E170" s="40" t="s">
        <v>5</v>
      </c>
    </row>
    <row r="171" spans="1:5" ht="12.75">
      <c r="A171" t="s">
        <v>57</v>
      </c>
      <c r="E171" s="39" t="s">
        <v>5</v>
      </c>
    </row>
    <row r="172" spans="1:16" ht="12.75">
      <c r="A172" t="s">
        <v>49</v>
      </c>
      <c s="34" t="s">
        <v>211</v>
      </c>
      <c s="34" t="s">
        <v>2744</v>
      </c>
      <c s="35" t="s">
        <v>5</v>
      </c>
      <c s="6" t="s">
        <v>2745</v>
      </c>
      <c s="36" t="s">
        <v>149</v>
      </c>
      <c s="37">
        <v>3</v>
      </c>
      <c s="36">
        <v>0.04356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5</v>
      </c>
    </row>
    <row r="174" spans="1:5" ht="12.75">
      <c r="A174" s="35" t="s">
        <v>55</v>
      </c>
      <c r="E174" s="40" t="s">
        <v>5</v>
      </c>
    </row>
    <row r="175" spans="1:5" ht="12.75">
      <c r="A175" t="s">
        <v>57</v>
      </c>
      <c r="E175" s="39" t="s">
        <v>5</v>
      </c>
    </row>
    <row r="176" spans="1:16" ht="12.75">
      <c r="A176" t="s">
        <v>49</v>
      </c>
      <c s="34" t="s">
        <v>215</v>
      </c>
      <c s="34" t="s">
        <v>2746</v>
      </c>
      <c s="35" t="s">
        <v>5</v>
      </c>
      <c s="6" t="s">
        <v>2747</v>
      </c>
      <c s="36" t="s">
        <v>149</v>
      </c>
      <c s="37">
        <v>6</v>
      </c>
      <c s="36">
        <v>0.05082</v>
      </c>
      <c s="36">
        <f>ROUND(G176*H176,6)</f>
      </c>
      <c r="L176" s="38">
        <v>0</v>
      </c>
      <c s="32">
        <f>ROUND(ROUND(L176,2)*ROUND(G176,3),2)</f>
      </c>
      <c s="36" t="s">
        <v>53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55</v>
      </c>
      <c r="E178" s="40" t="s">
        <v>5</v>
      </c>
    </row>
    <row r="179" spans="1:5" ht="12.75">
      <c r="A179" t="s">
        <v>57</v>
      </c>
      <c r="E179" s="39" t="s">
        <v>5</v>
      </c>
    </row>
    <row r="180" spans="1:16" ht="12.75">
      <c r="A180" t="s">
        <v>49</v>
      </c>
      <c s="34" t="s">
        <v>220</v>
      </c>
      <c s="34" t="s">
        <v>2748</v>
      </c>
      <c s="35" t="s">
        <v>5</v>
      </c>
      <c s="6" t="s">
        <v>2749</v>
      </c>
      <c s="36" t="s">
        <v>149</v>
      </c>
      <c s="37">
        <v>1</v>
      </c>
      <c s="36">
        <v>0.05808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55</v>
      </c>
      <c r="E182" s="40" t="s">
        <v>5</v>
      </c>
    </row>
    <row r="183" spans="1:5" ht="12.75">
      <c r="A183" t="s">
        <v>57</v>
      </c>
      <c r="E183" s="39" t="s">
        <v>5</v>
      </c>
    </row>
    <row r="184" spans="1:16" ht="12.75">
      <c r="A184" t="s">
        <v>49</v>
      </c>
      <c s="34" t="s">
        <v>224</v>
      </c>
      <c s="34" t="s">
        <v>2750</v>
      </c>
      <c s="35" t="s">
        <v>5</v>
      </c>
      <c s="6" t="s">
        <v>2751</v>
      </c>
      <c s="36" t="s">
        <v>149</v>
      </c>
      <c s="37">
        <v>1</v>
      </c>
      <c s="36">
        <v>0.02755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12.75">
      <c r="A185" s="35" t="s">
        <v>54</v>
      </c>
      <c r="E185" s="39" t="s">
        <v>5</v>
      </c>
    </row>
    <row r="186" spans="1:5" ht="12.75">
      <c r="A186" s="35" t="s">
        <v>55</v>
      </c>
      <c r="E186" s="40" t="s">
        <v>5</v>
      </c>
    </row>
    <row r="187" spans="1:5" ht="12.75">
      <c r="A187" t="s">
        <v>57</v>
      </c>
      <c r="E187" s="39" t="s">
        <v>5</v>
      </c>
    </row>
    <row r="188" spans="1:16" ht="12.75">
      <c r="A188" t="s">
        <v>49</v>
      </c>
      <c s="34" t="s">
        <v>228</v>
      </c>
      <c s="34" t="s">
        <v>2752</v>
      </c>
      <c s="35" t="s">
        <v>5</v>
      </c>
      <c s="6" t="s">
        <v>2753</v>
      </c>
      <c s="36" t="s">
        <v>149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53</v>
      </c>
      <c>
        <f>(M188*21)/100</f>
      </c>
      <c t="s">
        <v>27</v>
      </c>
    </row>
    <row r="189" spans="1:5" ht="12.75">
      <c r="A189" s="35" t="s">
        <v>54</v>
      </c>
      <c r="E189" s="39" t="s">
        <v>5</v>
      </c>
    </row>
    <row r="190" spans="1:5" ht="12.75">
      <c r="A190" s="35" t="s">
        <v>55</v>
      </c>
      <c r="E190" s="40" t="s">
        <v>5</v>
      </c>
    </row>
    <row r="191" spans="1:5" ht="12.75">
      <c r="A191" t="s">
        <v>57</v>
      </c>
      <c r="E191" s="39" t="s">
        <v>5</v>
      </c>
    </row>
    <row r="192" spans="1:16" ht="12.75">
      <c r="A192" t="s">
        <v>49</v>
      </c>
      <c s="34" t="s">
        <v>231</v>
      </c>
      <c s="34" t="s">
        <v>2754</v>
      </c>
      <c s="35" t="s">
        <v>5</v>
      </c>
      <c s="6" t="s">
        <v>2755</v>
      </c>
      <c s="36" t="s">
        <v>149</v>
      </c>
      <c s="37">
        <v>78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53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55</v>
      </c>
      <c r="E194" s="40" t="s">
        <v>5</v>
      </c>
    </row>
    <row r="195" spans="1:5" ht="12.75">
      <c r="A195" t="s">
        <v>57</v>
      </c>
      <c r="E195" s="39" t="s">
        <v>5</v>
      </c>
    </row>
    <row r="196" spans="1:16" ht="12.75">
      <c r="A196" t="s">
        <v>49</v>
      </c>
      <c s="34" t="s">
        <v>234</v>
      </c>
      <c s="34" t="s">
        <v>2756</v>
      </c>
      <c s="35" t="s">
        <v>5</v>
      </c>
      <c s="6" t="s">
        <v>2757</v>
      </c>
      <c s="36" t="s">
        <v>149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53</v>
      </c>
      <c>
        <f>(M196*21)/100</f>
      </c>
      <c t="s">
        <v>27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55</v>
      </c>
      <c r="E198" s="40" t="s">
        <v>5</v>
      </c>
    </row>
    <row r="199" spans="1:5" ht="12.75">
      <c r="A199" t="s">
        <v>57</v>
      </c>
      <c r="E199" s="39" t="s">
        <v>5</v>
      </c>
    </row>
    <row r="200" spans="1:16" ht="12.75">
      <c r="A200" t="s">
        <v>49</v>
      </c>
      <c s="34" t="s">
        <v>237</v>
      </c>
      <c s="34" t="s">
        <v>2758</v>
      </c>
      <c s="35" t="s">
        <v>5</v>
      </c>
      <c s="6" t="s">
        <v>2759</v>
      </c>
      <c s="36" t="s">
        <v>114</v>
      </c>
      <c s="37">
        <v>2.466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53</v>
      </c>
      <c>
        <f>(M200*21)/100</f>
      </c>
      <c t="s">
        <v>27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55</v>
      </c>
      <c r="E202" s="40" t="s">
        <v>5</v>
      </c>
    </row>
    <row r="203" spans="1:5" ht="12.75">
      <c r="A203" t="s">
        <v>57</v>
      </c>
      <c r="E203" s="39" t="s">
        <v>5</v>
      </c>
    </row>
    <row r="204" spans="1:13" ht="12.75">
      <c r="A204" t="s">
        <v>46</v>
      </c>
      <c r="C204" s="31" t="s">
        <v>399</v>
      </c>
      <c r="E204" s="33" t="s">
        <v>1745</v>
      </c>
      <c r="J204" s="32">
        <f>0</f>
      </c>
      <c s="32">
        <f>0</f>
      </c>
      <c s="32">
        <f>0+L205</f>
      </c>
      <c s="32">
        <f>0+M205</f>
      </c>
    </row>
    <row r="205" spans="1:16" ht="12.75">
      <c r="A205" t="s">
        <v>49</v>
      </c>
      <c s="34" t="s">
        <v>241</v>
      </c>
      <c s="34" t="s">
        <v>2760</v>
      </c>
      <c s="35" t="s">
        <v>5</v>
      </c>
      <c s="6" t="s">
        <v>2761</v>
      </c>
      <c s="36" t="s">
        <v>1748</v>
      </c>
      <c s="37">
        <v>72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53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55</v>
      </c>
      <c r="E207" s="40" t="s">
        <v>5</v>
      </c>
    </row>
    <row r="208" spans="1:5" ht="12.75">
      <c r="A208" t="s">
        <v>57</v>
      </c>
      <c r="E208" s="39" t="s">
        <v>5</v>
      </c>
    </row>
    <row r="209" spans="1:13" ht="12.75">
      <c r="A209" t="s">
        <v>46</v>
      </c>
      <c r="C209" s="31" t="s">
        <v>1527</v>
      </c>
      <c r="E209" s="33" t="s">
        <v>1528</v>
      </c>
      <c r="J209" s="32">
        <f>0</f>
      </c>
      <c s="32">
        <f>0</f>
      </c>
      <c s="32">
        <f>0+L210+L214+L218+L222+L226+L230+L234+L238+L242+L246+L250+L254</f>
      </c>
      <c s="32">
        <f>0+M210+M214+M218+M222+M226+M230+M234+M238+M242+M246+M250+M254</f>
      </c>
    </row>
    <row r="210" spans="1:16" ht="12.75">
      <c r="A210" t="s">
        <v>49</v>
      </c>
      <c s="34" t="s">
        <v>245</v>
      </c>
      <c s="34" t="s">
        <v>2762</v>
      </c>
      <c s="35" t="s">
        <v>5</v>
      </c>
      <c s="6" t="s">
        <v>2763</v>
      </c>
      <c s="36" t="s">
        <v>600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55</v>
      </c>
      <c r="E212" s="40" t="s">
        <v>5</v>
      </c>
    </row>
    <row r="213" spans="1:5" ht="12.75">
      <c r="A213" t="s">
        <v>57</v>
      </c>
      <c r="E213" s="39" t="s">
        <v>5</v>
      </c>
    </row>
    <row r="214" spans="1:16" ht="12.75">
      <c r="A214" t="s">
        <v>49</v>
      </c>
      <c s="34" t="s">
        <v>248</v>
      </c>
      <c s="34" t="s">
        <v>2764</v>
      </c>
      <c s="35" t="s">
        <v>5</v>
      </c>
      <c s="6" t="s">
        <v>2765</v>
      </c>
      <c s="36" t="s">
        <v>600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55</v>
      </c>
      <c r="E216" s="40" t="s">
        <v>5</v>
      </c>
    </row>
    <row r="217" spans="1:5" ht="12.75">
      <c r="A217" t="s">
        <v>57</v>
      </c>
      <c r="E217" s="39" t="s">
        <v>5</v>
      </c>
    </row>
    <row r="218" spans="1:16" ht="12.75">
      <c r="A218" t="s">
        <v>49</v>
      </c>
      <c s="34" t="s">
        <v>252</v>
      </c>
      <c s="34" t="s">
        <v>2766</v>
      </c>
      <c s="35" t="s">
        <v>5</v>
      </c>
      <c s="6" t="s">
        <v>2009</v>
      </c>
      <c s="36" t="s">
        <v>600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55</v>
      </c>
      <c r="E220" s="40" t="s">
        <v>5</v>
      </c>
    </row>
    <row r="221" spans="1:5" ht="12.75">
      <c r="A221" t="s">
        <v>57</v>
      </c>
      <c r="E221" s="39" t="s">
        <v>5</v>
      </c>
    </row>
    <row r="222" spans="1:16" ht="12.75">
      <c r="A222" t="s">
        <v>49</v>
      </c>
      <c s="34" t="s">
        <v>255</v>
      </c>
      <c s="34" t="s">
        <v>2767</v>
      </c>
      <c s="35" t="s">
        <v>5</v>
      </c>
      <c s="6" t="s">
        <v>2768</v>
      </c>
      <c s="36" t="s">
        <v>600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5</v>
      </c>
    </row>
    <row r="224" spans="1:5" ht="12.75">
      <c r="A224" s="35" t="s">
        <v>55</v>
      </c>
      <c r="E224" s="40" t="s">
        <v>5</v>
      </c>
    </row>
    <row r="225" spans="1:5" ht="12.75">
      <c r="A225" t="s">
        <v>57</v>
      </c>
      <c r="E225" s="39" t="s">
        <v>5</v>
      </c>
    </row>
    <row r="226" spans="1:16" ht="12.75">
      <c r="A226" t="s">
        <v>49</v>
      </c>
      <c s="34" t="s">
        <v>259</v>
      </c>
      <c s="34" t="s">
        <v>2769</v>
      </c>
      <c s="35" t="s">
        <v>5</v>
      </c>
      <c s="6" t="s">
        <v>2770</v>
      </c>
      <c s="36" t="s">
        <v>600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55</v>
      </c>
      <c r="E228" s="40" t="s">
        <v>5</v>
      </c>
    </row>
    <row r="229" spans="1:5" ht="12.75">
      <c r="A229" t="s">
        <v>57</v>
      </c>
      <c r="E229" s="39" t="s">
        <v>5</v>
      </c>
    </row>
    <row r="230" spans="1:16" ht="12.75">
      <c r="A230" t="s">
        <v>49</v>
      </c>
      <c s="34" t="s">
        <v>263</v>
      </c>
      <c s="34" t="s">
        <v>2771</v>
      </c>
      <c s="35" t="s">
        <v>5</v>
      </c>
      <c s="6" t="s">
        <v>2772</v>
      </c>
      <c s="36" t="s">
        <v>600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12.75">
      <c r="A231" s="35" t="s">
        <v>54</v>
      </c>
      <c r="E231" s="39" t="s">
        <v>5</v>
      </c>
    </row>
    <row r="232" spans="1:5" ht="12.75">
      <c r="A232" s="35" t="s">
        <v>55</v>
      </c>
      <c r="E232" s="40" t="s">
        <v>5</v>
      </c>
    </row>
    <row r="233" spans="1:5" ht="12.75">
      <c r="A233" t="s">
        <v>57</v>
      </c>
      <c r="E233" s="39" t="s">
        <v>5</v>
      </c>
    </row>
    <row r="234" spans="1:16" ht="12.75">
      <c r="A234" t="s">
        <v>49</v>
      </c>
      <c s="34" t="s">
        <v>267</v>
      </c>
      <c s="34" t="s">
        <v>2773</v>
      </c>
      <c s="35" t="s">
        <v>5</v>
      </c>
      <c s="6" t="s">
        <v>2774</v>
      </c>
      <c s="36" t="s">
        <v>600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55</v>
      </c>
      <c r="E236" s="40" t="s">
        <v>5</v>
      </c>
    </row>
    <row r="237" spans="1:5" ht="12.75">
      <c r="A237" t="s">
        <v>57</v>
      </c>
      <c r="E237" s="39" t="s">
        <v>5</v>
      </c>
    </row>
    <row r="238" spans="1:16" ht="12.75">
      <c r="A238" t="s">
        <v>49</v>
      </c>
      <c s="34" t="s">
        <v>271</v>
      </c>
      <c s="34" t="s">
        <v>2775</v>
      </c>
      <c s="35" t="s">
        <v>5</v>
      </c>
      <c s="6" t="s">
        <v>2776</v>
      </c>
      <c s="36" t="s">
        <v>600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55</v>
      </c>
      <c r="E240" s="40" t="s">
        <v>5</v>
      </c>
    </row>
    <row r="241" spans="1:5" ht="12.75">
      <c r="A241" t="s">
        <v>57</v>
      </c>
      <c r="E241" s="39" t="s">
        <v>5</v>
      </c>
    </row>
    <row r="242" spans="1:16" ht="12.75">
      <c r="A242" t="s">
        <v>49</v>
      </c>
      <c s="34" t="s">
        <v>275</v>
      </c>
      <c s="34" t="s">
        <v>2777</v>
      </c>
      <c s="35" t="s">
        <v>5</v>
      </c>
      <c s="6" t="s">
        <v>2778</v>
      </c>
      <c s="36" t="s">
        <v>600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55</v>
      </c>
      <c r="E244" s="40" t="s">
        <v>5</v>
      </c>
    </row>
    <row r="245" spans="1:5" ht="12.75">
      <c r="A245" t="s">
        <v>57</v>
      </c>
      <c r="E245" s="39" t="s">
        <v>5</v>
      </c>
    </row>
    <row r="246" spans="1:16" ht="12.75">
      <c r="A246" t="s">
        <v>49</v>
      </c>
      <c s="34" t="s">
        <v>279</v>
      </c>
      <c s="34" t="s">
        <v>2777</v>
      </c>
      <c s="35" t="s">
        <v>47</v>
      </c>
      <c s="6" t="s">
        <v>2007</v>
      </c>
      <c s="36" t="s">
        <v>600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55</v>
      </c>
      <c r="E248" s="40" t="s">
        <v>5</v>
      </c>
    </row>
    <row r="249" spans="1:5" ht="12.75">
      <c r="A249" t="s">
        <v>57</v>
      </c>
      <c r="E249" s="39" t="s">
        <v>5</v>
      </c>
    </row>
    <row r="250" spans="1:16" ht="12.75">
      <c r="A250" t="s">
        <v>49</v>
      </c>
      <c s="34" t="s">
        <v>283</v>
      </c>
      <c s="34" t="s">
        <v>2779</v>
      </c>
      <c s="35" t="s">
        <v>5</v>
      </c>
      <c s="6" t="s">
        <v>2780</v>
      </c>
      <c s="36" t="s">
        <v>600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55</v>
      </c>
      <c r="E252" s="40" t="s">
        <v>5</v>
      </c>
    </row>
    <row r="253" spans="1:5" ht="12.75">
      <c r="A253" t="s">
        <v>57</v>
      </c>
      <c r="E253" s="39" t="s">
        <v>5</v>
      </c>
    </row>
    <row r="254" spans="1:16" ht="12.75">
      <c r="A254" t="s">
        <v>49</v>
      </c>
      <c s="34" t="s">
        <v>287</v>
      </c>
      <c s="34" t="s">
        <v>2781</v>
      </c>
      <c s="35" t="s">
        <v>5</v>
      </c>
      <c s="6" t="s">
        <v>2782</v>
      </c>
      <c s="36" t="s">
        <v>600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55</v>
      </c>
      <c r="E256" s="40" t="s">
        <v>5</v>
      </c>
    </row>
    <row r="257" spans="1:5" ht="12.75">
      <c r="A257" t="s">
        <v>57</v>
      </c>
      <c r="E25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4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COUNTIFS(L8:L469,"=0",A8:A469,"P")+COUNTIFS(L8:L469,"",A8:A469,"P")+SUM(Q8:Q469)</f>
      </c>
    </row>
    <row r="8" spans="1:13" ht="12.75">
      <c r="A8" t="s">
        <v>44</v>
      </c>
      <c r="C8" s="28" t="s">
        <v>2785</v>
      </c>
      <c r="E8" s="30" t="s">
        <v>2784</v>
      </c>
      <c r="J8" s="29">
        <f>0+J9+J110+J247+J284+J301+J326+J423+J444</f>
      </c>
      <c s="29">
        <f>0+K9+K110+K247+K284+K301+K326+K423+K444</f>
      </c>
      <c s="29">
        <f>0+L9+L110+L247+L284+L301+L326+L423+L444</f>
      </c>
      <c s="29">
        <f>0+M9+M110+M247+M284+M301+M326+M423+M444</f>
      </c>
    </row>
    <row r="9" spans="1:13" ht="12.75">
      <c r="A9" t="s">
        <v>46</v>
      </c>
      <c r="C9" s="31" t="s">
        <v>47</v>
      </c>
      <c r="E9" s="33" t="s">
        <v>2786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49</v>
      </c>
      <c s="34" t="s">
        <v>47</v>
      </c>
      <c s="34" t="s">
        <v>2787</v>
      </c>
      <c s="35" t="s">
        <v>5</v>
      </c>
      <c s="6" t="s">
        <v>2788</v>
      </c>
      <c s="36" t="s">
        <v>1355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2789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2790</v>
      </c>
      <c s="35" t="s">
        <v>5</v>
      </c>
      <c s="6" t="s">
        <v>2791</v>
      </c>
      <c s="36" t="s">
        <v>1355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25.5">
      <c r="A16" s="35" t="s">
        <v>55</v>
      </c>
      <c r="E16" s="40" t="s">
        <v>2789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2792</v>
      </c>
      <c s="35" t="s">
        <v>5</v>
      </c>
      <c s="6" t="s">
        <v>2793</v>
      </c>
      <c s="36" t="s">
        <v>1355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55</v>
      </c>
      <c r="E20" s="40" t="s">
        <v>2789</v>
      </c>
    </row>
    <row r="21" spans="1:5" ht="12.75">
      <c r="A21" t="s">
        <v>57</v>
      </c>
      <c r="E21" s="39" t="s">
        <v>5</v>
      </c>
    </row>
    <row r="22" spans="1:16" ht="25.5">
      <c r="A22" t="s">
        <v>49</v>
      </c>
      <c s="34" t="s">
        <v>63</v>
      </c>
      <c s="34" t="s">
        <v>2794</v>
      </c>
      <c s="35" t="s">
        <v>5</v>
      </c>
      <c s="6" t="s">
        <v>2795</v>
      </c>
      <c s="36" t="s">
        <v>1355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25.5">
      <c r="A24" s="35" t="s">
        <v>55</v>
      </c>
      <c r="E24" s="40" t="s">
        <v>2789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2796</v>
      </c>
      <c s="35" t="s">
        <v>5</v>
      </c>
      <c s="6" t="s">
        <v>2797</v>
      </c>
      <c s="36" t="s">
        <v>1355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611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25.5">
      <c r="A28" s="35" t="s">
        <v>55</v>
      </c>
      <c r="E28" s="40" t="s">
        <v>2789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70</v>
      </c>
      <c s="34" t="s">
        <v>2798</v>
      </c>
      <c s="35" t="s">
        <v>5</v>
      </c>
      <c s="6" t="s">
        <v>2799</v>
      </c>
      <c s="36" t="s">
        <v>1355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611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25.5">
      <c r="A32" s="35" t="s">
        <v>55</v>
      </c>
      <c r="E32" s="40" t="s">
        <v>2789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74</v>
      </c>
      <c s="34" t="s">
        <v>2800</v>
      </c>
      <c s="35" t="s">
        <v>5</v>
      </c>
      <c s="6" t="s">
        <v>2801</v>
      </c>
      <c s="36" t="s">
        <v>1355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611</v>
      </c>
      <c>
        <f>(M34*21)/100</f>
      </c>
      <c t="s">
        <v>27</v>
      </c>
    </row>
    <row r="35" spans="1:5" ht="38.25">
      <c r="A35" s="35" t="s">
        <v>54</v>
      </c>
      <c r="E35" s="39" t="s">
        <v>2802</v>
      </c>
    </row>
    <row r="36" spans="1:5" ht="25.5">
      <c r="A36" s="35" t="s">
        <v>55</v>
      </c>
      <c r="E36" s="40" t="s">
        <v>2789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77</v>
      </c>
      <c s="34" t="s">
        <v>2803</v>
      </c>
      <c s="35" t="s">
        <v>5</v>
      </c>
      <c s="6" t="s">
        <v>2804</v>
      </c>
      <c s="36" t="s">
        <v>1355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611</v>
      </c>
      <c>
        <f>(M38*21)/100</f>
      </c>
      <c t="s">
        <v>27</v>
      </c>
    </row>
    <row r="39" spans="1:5" ht="51">
      <c r="A39" s="35" t="s">
        <v>54</v>
      </c>
      <c r="E39" s="39" t="s">
        <v>2805</v>
      </c>
    </row>
    <row r="40" spans="1:5" ht="25.5">
      <c r="A40" s="35" t="s">
        <v>55</v>
      </c>
      <c r="E40" s="40" t="s">
        <v>2789</v>
      </c>
    </row>
    <row r="41" spans="1:5" ht="12.75">
      <c r="A41" t="s">
        <v>57</v>
      </c>
      <c r="E41" s="39" t="s">
        <v>5</v>
      </c>
    </row>
    <row r="42" spans="1:16" ht="25.5">
      <c r="A42" t="s">
        <v>49</v>
      </c>
      <c s="34" t="s">
        <v>80</v>
      </c>
      <c s="34" t="s">
        <v>2806</v>
      </c>
      <c s="35" t="s">
        <v>5</v>
      </c>
      <c s="6" t="s">
        <v>2807</v>
      </c>
      <c s="36" t="s">
        <v>1355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611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25.5">
      <c r="A44" s="35" t="s">
        <v>55</v>
      </c>
      <c r="E44" s="40" t="s">
        <v>2789</v>
      </c>
    </row>
    <row r="45" spans="1:5" ht="12.75">
      <c r="A45" t="s">
        <v>57</v>
      </c>
      <c r="E45" s="39" t="s">
        <v>5</v>
      </c>
    </row>
    <row r="46" spans="1:16" ht="12.75">
      <c r="A46" t="s">
        <v>49</v>
      </c>
      <c s="34" t="s">
        <v>84</v>
      </c>
      <c s="34" t="s">
        <v>2808</v>
      </c>
      <c s="35" t="s">
        <v>5</v>
      </c>
      <c s="6" t="s">
        <v>2809</v>
      </c>
      <c s="36" t="s">
        <v>1355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611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25.5">
      <c r="A48" s="35" t="s">
        <v>55</v>
      </c>
      <c r="E48" s="40" t="s">
        <v>2789</v>
      </c>
    </row>
    <row r="49" spans="1:5" ht="12.75">
      <c r="A49" t="s">
        <v>57</v>
      </c>
      <c r="E49" s="39" t="s">
        <v>5</v>
      </c>
    </row>
    <row r="50" spans="1:16" ht="12.75">
      <c r="A50" t="s">
        <v>49</v>
      </c>
      <c s="34" t="s">
        <v>88</v>
      </c>
      <c s="34" t="s">
        <v>2810</v>
      </c>
      <c s="35" t="s">
        <v>5</v>
      </c>
      <c s="6" t="s">
        <v>2811</v>
      </c>
      <c s="36" t="s">
        <v>1355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611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25.5">
      <c r="A52" s="35" t="s">
        <v>55</v>
      </c>
      <c r="E52" s="40" t="s">
        <v>2789</v>
      </c>
    </row>
    <row r="53" spans="1:5" ht="12.75">
      <c r="A53" t="s">
        <v>57</v>
      </c>
      <c r="E53" s="39" t="s">
        <v>5</v>
      </c>
    </row>
    <row r="54" spans="1:16" ht="25.5">
      <c r="A54" t="s">
        <v>49</v>
      </c>
      <c s="34" t="s">
        <v>92</v>
      </c>
      <c s="34" t="s">
        <v>2812</v>
      </c>
      <c s="35" t="s">
        <v>5</v>
      </c>
      <c s="6" t="s">
        <v>2813</v>
      </c>
      <c s="36" t="s">
        <v>1355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611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25.5">
      <c r="A56" s="35" t="s">
        <v>55</v>
      </c>
      <c r="E56" s="40" t="s">
        <v>2789</v>
      </c>
    </row>
    <row r="57" spans="1:5" ht="12.75">
      <c r="A57" t="s">
        <v>57</v>
      </c>
      <c r="E57" s="39" t="s">
        <v>5</v>
      </c>
    </row>
    <row r="58" spans="1:16" ht="12.75">
      <c r="A58" t="s">
        <v>49</v>
      </c>
      <c s="34" t="s">
        <v>97</v>
      </c>
      <c s="34" t="s">
        <v>2814</v>
      </c>
      <c s="35" t="s">
        <v>5</v>
      </c>
      <c s="6" t="s">
        <v>2815</v>
      </c>
      <c s="36" t="s">
        <v>1355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611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25.5">
      <c r="A60" s="35" t="s">
        <v>55</v>
      </c>
      <c r="E60" s="40" t="s">
        <v>2789</v>
      </c>
    </row>
    <row r="61" spans="1:5" ht="12.75">
      <c r="A61" t="s">
        <v>57</v>
      </c>
      <c r="E61" s="39" t="s">
        <v>5</v>
      </c>
    </row>
    <row r="62" spans="1:16" ht="12.75">
      <c r="A62" t="s">
        <v>49</v>
      </c>
      <c s="34" t="s">
        <v>100</v>
      </c>
      <c s="34" t="s">
        <v>2816</v>
      </c>
      <c s="35" t="s">
        <v>5</v>
      </c>
      <c s="6" t="s">
        <v>2817</v>
      </c>
      <c s="36" t="s">
        <v>1355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611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25.5">
      <c r="A64" s="35" t="s">
        <v>55</v>
      </c>
      <c r="E64" s="40" t="s">
        <v>2789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104</v>
      </c>
      <c s="34" t="s">
        <v>2818</v>
      </c>
      <c s="35" t="s">
        <v>5</v>
      </c>
      <c s="6" t="s">
        <v>2819</v>
      </c>
      <c s="36" t="s">
        <v>1355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611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25.5">
      <c r="A68" s="35" t="s">
        <v>55</v>
      </c>
      <c r="E68" s="40" t="s">
        <v>2789</v>
      </c>
    </row>
    <row r="69" spans="1:5" ht="12.75">
      <c r="A69" t="s">
        <v>57</v>
      </c>
      <c r="E69" s="39" t="s">
        <v>5</v>
      </c>
    </row>
    <row r="70" spans="1:16" ht="12.75">
      <c r="A70" t="s">
        <v>49</v>
      </c>
      <c s="34" t="s">
        <v>108</v>
      </c>
      <c s="34" t="s">
        <v>2820</v>
      </c>
      <c s="35" t="s">
        <v>5</v>
      </c>
      <c s="6" t="s">
        <v>2821</v>
      </c>
      <c s="36" t="s">
        <v>1355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611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25.5">
      <c r="A72" s="35" t="s">
        <v>55</v>
      </c>
      <c r="E72" s="40" t="s">
        <v>2789</v>
      </c>
    </row>
    <row r="73" spans="1:5" ht="12.75">
      <c r="A73" t="s">
        <v>57</v>
      </c>
      <c r="E73" s="39" t="s">
        <v>5</v>
      </c>
    </row>
    <row r="74" spans="1:16" ht="12.75">
      <c r="A74" t="s">
        <v>49</v>
      </c>
      <c s="34" t="s">
        <v>111</v>
      </c>
      <c s="34" t="s">
        <v>2822</v>
      </c>
      <c s="35" t="s">
        <v>5</v>
      </c>
      <c s="6" t="s">
        <v>2823</v>
      </c>
      <c s="36" t="s">
        <v>1355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611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25.5">
      <c r="A76" s="35" t="s">
        <v>55</v>
      </c>
      <c r="E76" s="40" t="s">
        <v>2789</v>
      </c>
    </row>
    <row r="77" spans="1:5" ht="12.75">
      <c r="A77" t="s">
        <v>57</v>
      </c>
      <c r="E77" s="39" t="s">
        <v>5</v>
      </c>
    </row>
    <row r="78" spans="1:16" ht="12.75">
      <c r="A78" t="s">
        <v>49</v>
      </c>
      <c s="34" t="s">
        <v>117</v>
      </c>
      <c s="34" t="s">
        <v>2824</v>
      </c>
      <c s="35" t="s">
        <v>5</v>
      </c>
      <c s="6" t="s">
        <v>2825</v>
      </c>
      <c s="36" t="s">
        <v>1355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611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25.5">
      <c r="A80" s="35" t="s">
        <v>55</v>
      </c>
      <c r="E80" s="40" t="s">
        <v>2789</v>
      </c>
    </row>
    <row r="81" spans="1:5" ht="12.75">
      <c r="A81" t="s">
        <v>57</v>
      </c>
      <c r="E81" s="39" t="s">
        <v>5</v>
      </c>
    </row>
    <row r="82" spans="1:16" ht="12.75">
      <c r="A82" t="s">
        <v>49</v>
      </c>
      <c s="34" t="s">
        <v>121</v>
      </c>
      <c s="34" t="s">
        <v>2826</v>
      </c>
      <c s="35" t="s">
        <v>5</v>
      </c>
      <c s="6" t="s">
        <v>2827</v>
      </c>
      <c s="36" t="s">
        <v>1355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611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25.5">
      <c r="A84" s="35" t="s">
        <v>55</v>
      </c>
      <c r="E84" s="40" t="s">
        <v>2789</v>
      </c>
    </row>
    <row r="85" spans="1:5" ht="12.75">
      <c r="A85" t="s">
        <v>57</v>
      </c>
      <c r="E85" s="39" t="s">
        <v>5</v>
      </c>
    </row>
    <row r="86" spans="1:16" ht="12.75">
      <c r="A86" t="s">
        <v>49</v>
      </c>
      <c s="34" t="s">
        <v>125</v>
      </c>
      <c s="34" t="s">
        <v>2828</v>
      </c>
      <c s="35" t="s">
        <v>5</v>
      </c>
      <c s="6" t="s">
        <v>2829</v>
      </c>
      <c s="36" t="s">
        <v>1355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611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25.5">
      <c r="A88" s="35" t="s">
        <v>55</v>
      </c>
      <c r="E88" s="40" t="s">
        <v>2789</v>
      </c>
    </row>
    <row r="89" spans="1:5" ht="12.75">
      <c r="A89" t="s">
        <v>57</v>
      </c>
      <c r="E89" s="39" t="s">
        <v>5</v>
      </c>
    </row>
    <row r="90" spans="1:16" ht="12.75">
      <c r="A90" t="s">
        <v>49</v>
      </c>
      <c s="34" t="s">
        <v>129</v>
      </c>
      <c s="34" t="s">
        <v>2830</v>
      </c>
      <c s="35" t="s">
        <v>5</v>
      </c>
      <c s="6" t="s">
        <v>2831</v>
      </c>
      <c s="36" t="s">
        <v>1355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611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25.5">
      <c r="A92" s="35" t="s">
        <v>55</v>
      </c>
      <c r="E92" s="40" t="s">
        <v>2789</v>
      </c>
    </row>
    <row r="93" spans="1:5" ht="12.75">
      <c r="A93" t="s">
        <v>57</v>
      </c>
      <c r="E93" s="39" t="s">
        <v>5</v>
      </c>
    </row>
    <row r="94" spans="1:16" ht="12.75">
      <c r="A94" t="s">
        <v>49</v>
      </c>
      <c s="34" t="s">
        <v>133</v>
      </c>
      <c s="34" t="s">
        <v>2832</v>
      </c>
      <c s="35" t="s">
        <v>5</v>
      </c>
      <c s="6" t="s">
        <v>2833</v>
      </c>
      <c s="36" t="s">
        <v>1355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25.5">
      <c r="A96" s="35" t="s">
        <v>55</v>
      </c>
      <c r="E96" s="40" t="s">
        <v>2789</v>
      </c>
    </row>
    <row r="97" spans="1:5" ht="12.75">
      <c r="A97" t="s">
        <v>57</v>
      </c>
      <c r="E97" s="39" t="s">
        <v>5</v>
      </c>
    </row>
    <row r="98" spans="1:16" ht="12.75">
      <c r="A98" t="s">
        <v>49</v>
      </c>
      <c s="34" t="s">
        <v>137</v>
      </c>
      <c s="34" t="s">
        <v>2834</v>
      </c>
      <c s="35" t="s">
        <v>5</v>
      </c>
      <c s="6" t="s">
        <v>2835</v>
      </c>
      <c s="36" t="s">
        <v>600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611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25.5">
      <c r="A100" s="35" t="s">
        <v>55</v>
      </c>
      <c r="E100" s="40" t="s">
        <v>2789</v>
      </c>
    </row>
    <row r="101" spans="1:5" ht="12.75">
      <c r="A101" t="s">
        <v>57</v>
      </c>
      <c r="E101" s="39" t="s">
        <v>5</v>
      </c>
    </row>
    <row r="102" spans="1:16" ht="12.75">
      <c r="A102" t="s">
        <v>49</v>
      </c>
      <c s="34" t="s">
        <v>141</v>
      </c>
      <c s="34" t="s">
        <v>2836</v>
      </c>
      <c s="35" t="s">
        <v>5</v>
      </c>
      <c s="6" t="s">
        <v>2837</v>
      </c>
      <c s="36" t="s">
        <v>600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611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25.5">
      <c r="A104" s="35" t="s">
        <v>55</v>
      </c>
      <c r="E104" s="40" t="s">
        <v>2789</v>
      </c>
    </row>
    <row r="105" spans="1:5" ht="12.75">
      <c r="A105" t="s">
        <v>57</v>
      </c>
      <c r="E105" s="39" t="s">
        <v>5</v>
      </c>
    </row>
    <row r="106" spans="1:16" ht="12.75">
      <c r="A106" t="s">
        <v>49</v>
      </c>
      <c s="34" t="s">
        <v>146</v>
      </c>
      <c s="34" t="s">
        <v>2838</v>
      </c>
      <c s="35" t="s">
        <v>5</v>
      </c>
      <c s="6" t="s">
        <v>2839</v>
      </c>
      <c s="36" t="s">
        <v>1355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611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25.5">
      <c r="A108" s="35" t="s">
        <v>55</v>
      </c>
      <c r="E108" s="40" t="s">
        <v>2789</v>
      </c>
    </row>
    <row r="109" spans="1:5" ht="12.75">
      <c r="A109" t="s">
        <v>57</v>
      </c>
      <c r="E109" s="39" t="s">
        <v>5</v>
      </c>
    </row>
    <row r="110" spans="1:13" ht="12.75">
      <c r="A110" t="s">
        <v>46</v>
      </c>
      <c r="C110" s="31" t="s">
        <v>27</v>
      </c>
      <c r="E110" s="33" t="s">
        <v>2695</v>
      </c>
      <c r="J110" s="32">
        <f>0</f>
      </c>
      <c s="32">
        <f>0</f>
      </c>
      <c s="32">
        <f>0+L111+L115+L119+L123+L127+L131+L135+L139+L143+L147+L151+L155+L159+L163+L167+L171+L175+L179+L183+L187+L191+L195+L199+L203+L207+L211+L215+L219+L223+L227+L231+L235+L239+L243</f>
      </c>
      <c s="32">
        <f>0+M111+M115+M119+M123+M127+M131+M135+M139+M143+M147+M151+M155+M159+M163+M167+M171+M175+M179+M183+M187+M191+M195+M199+M203+M207+M211+M215+M219+M223+M227+M231+M235+M239+M243</f>
      </c>
    </row>
    <row r="111" spans="1:16" ht="12.75">
      <c r="A111" t="s">
        <v>49</v>
      </c>
      <c s="34" t="s">
        <v>151</v>
      </c>
      <c s="34" t="s">
        <v>2840</v>
      </c>
      <c s="35" t="s">
        <v>5</v>
      </c>
      <c s="6" t="s">
        <v>2841</v>
      </c>
      <c s="36" t="s">
        <v>600</v>
      </c>
      <c s="37">
        <v>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25.5">
      <c r="A113" s="35" t="s">
        <v>55</v>
      </c>
      <c r="E113" s="40" t="s">
        <v>2789</v>
      </c>
    </row>
    <row r="114" spans="1:5" ht="12.75">
      <c r="A114" t="s">
        <v>57</v>
      </c>
      <c r="E114" s="39" t="s">
        <v>5</v>
      </c>
    </row>
    <row r="115" spans="1:16" ht="12.75">
      <c r="A115" t="s">
        <v>49</v>
      </c>
      <c s="34" t="s">
        <v>155</v>
      </c>
      <c s="34" t="s">
        <v>2840</v>
      </c>
      <c s="35" t="s">
        <v>47</v>
      </c>
      <c s="6" t="s">
        <v>2842</v>
      </c>
      <c s="36" t="s">
        <v>600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25.5">
      <c r="A117" s="35" t="s">
        <v>55</v>
      </c>
      <c r="E117" s="40" t="s">
        <v>2789</v>
      </c>
    </row>
    <row r="118" spans="1:5" ht="12.75">
      <c r="A118" t="s">
        <v>57</v>
      </c>
      <c r="E118" s="39" t="s">
        <v>5</v>
      </c>
    </row>
    <row r="119" spans="1:16" ht="12.75">
      <c r="A119" t="s">
        <v>49</v>
      </c>
      <c s="34" t="s">
        <v>159</v>
      </c>
      <c s="34" t="s">
        <v>2843</v>
      </c>
      <c s="35" t="s">
        <v>5</v>
      </c>
      <c s="6" t="s">
        <v>2844</v>
      </c>
      <c s="36" t="s">
        <v>600</v>
      </c>
      <c s="37">
        <v>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25.5">
      <c r="A121" s="35" t="s">
        <v>55</v>
      </c>
      <c r="E121" s="40" t="s">
        <v>2789</v>
      </c>
    </row>
    <row r="122" spans="1:5" ht="12.75">
      <c r="A122" t="s">
        <v>57</v>
      </c>
      <c r="E122" s="39" t="s">
        <v>5</v>
      </c>
    </row>
    <row r="123" spans="1:16" ht="12.75">
      <c r="A123" t="s">
        <v>49</v>
      </c>
      <c s="34" t="s">
        <v>163</v>
      </c>
      <c s="34" t="s">
        <v>2843</v>
      </c>
      <c s="35" t="s">
        <v>47</v>
      </c>
      <c s="6" t="s">
        <v>2845</v>
      </c>
      <c s="36" t="s">
        <v>600</v>
      </c>
      <c s="37">
        <v>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25.5">
      <c r="A125" s="35" t="s">
        <v>55</v>
      </c>
      <c r="E125" s="40" t="s">
        <v>2789</v>
      </c>
    </row>
    <row r="126" spans="1:5" ht="12.75">
      <c r="A126" t="s">
        <v>57</v>
      </c>
      <c r="E126" s="39" t="s">
        <v>5</v>
      </c>
    </row>
    <row r="127" spans="1:16" ht="12.75">
      <c r="A127" t="s">
        <v>49</v>
      </c>
      <c s="34" t="s">
        <v>167</v>
      </c>
      <c s="34" t="s">
        <v>2846</v>
      </c>
      <c s="35" t="s">
        <v>5</v>
      </c>
      <c s="6" t="s">
        <v>2847</v>
      </c>
      <c s="36" t="s">
        <v>600</v>
      </c>
      <c s="37">
        <v>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25.5">
      <c r="A129" s="35" t="s">
        <v>55</v>
      </c>
      <c r="E129" s="40" t="s">
        <v>2789</v>
      </c>
    </row>
    <row r="130" spans="1:5" ht="12.75">
      <c r="A130" t="s">
        <v>57</v>
      </c>
      <c r="E130" s="39" t="s">
        <v>5</v>
      </c>
    </row>
    <row r="131" spans="1:16" ht="12.75">
      <c r="A131" t="s">
        <v>49</v>
      </c>
      <c s="34" t="s">
        <v>171</v>
      </c>
      <c s="34" t="s">
        <v>2846</v>
      </c>
      <c s="35" t="s">
        <v>47</v>
      </c>
      <c s="6" t="s">
        <v>2848</v>
      </c>
      <c s="36" t="s">
        <v>600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25.5">
      <c r="A133" s="35" t="s">
        <v>55</v>
      </c>
      <c r="E133" s="40" t="s">
        <v>2789</v>
      </c>
    </row>
    <row r="134" spans="1:5" ht="12.75">
      <c r="A134" t="s">
        <v>57</v>
      </c>
      <c r="E134" s="39" t="s">
        <v>5</v>
      </c>
    </row>
    <row r="135" spans="1:16" ht="12.75">
      <c r="A135" t="s">
        <v>49</v>
      </c>
      <c s="34" t="s">
        <v>175</v>
      </c>
      <c s="34" t="s">
        <v>2849</v>
      </c>
      <c s="35" t="s">
        <v>5</v>
      </c>
      <c s="6" t="s">
        <v>2850</v>
      </c>
      <c s="36" t="s">
        <v>600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25.5">
      <c r="A137" s="35" t="s">
        <v>55</v>
      </c>
      <c r="E137" s="40" t="s">
        <v>2789</v>
      </c>
    </row>
    <row r="138" spans="1:5" ht="12.75">
      <c r="A138" t="s">
        <v>57</v>
      </c>
      <c r="E138" s="39" t="s">
        <v>5</v>
      </c>
    </row>
    <row r="139" spans="1:16" ht="12.75">
      <c r="A139" t="s">
        <v>49</v>
      </c>
      <c s="34" t="s">
        <v>179</v>
      </c>
      <c s="34" t="s">
        <v>2851</v>
      </c>
      <c s="35" t="s">
        <v>5</v>
      </c>
      <c s="6" t="s">
        <v>2852</v>
      </c>
      <c s="36" t="s">
        <v>600</v>
      </c>
      <c s="37">
        <v>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25.5">
      <c r="A141" s="35" t="s">
        <v>55</v>
      </c>
      <c r="E141" s="40" t="s">
        <v>2789</v>
      </c>
    </row>
    <row r="142" spans="1:5" ht="12.75">
      <c r="A142" t="s">
        <v>57</v>
      </c>
      <c r="E142" s="39" t="s">
        <v>5</v>
      </c>
    </row>
    <row r="143" spans="1:16" ht="12.75">
      <c r="A143" t="s">
        <v>49</v>
      </c>
      <c s="34" t="s">
        <v>183</v>
      </c>
      <c s="34" t="s">
        <v>2853</v>
      </c>
      <c s="35" t="s">
        <v>5</v>
      </c>
      <c s="6" t="s">
        <v>2854</v>
      </c>
      <c s="36" t="s">
        <v>600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25.5">
      <c r="A145" s="35" t="s">
        <v>55</v>
      </c>
      <c r="E145" s="40" t="s">
        <v>2789</v>
      </c>
    </row>
    <row r="146" spans="1:5" ht="12.75">
      <c r="A146" t="s">
        <v>57</v>
      </c>
      <c r="E146" s="39" t="s">
        <v>5</v>
      </c>
    </row>
    <row r="147" spans="1:16" ht="12.75">
      <c r="A147" t="s">
        <v>49</v>
      </c>
      <c s="34" t="s">
        <v>187</v>
      </c>
      <c s="34" t="s">
        <v>2855</v>
      </c>
      <c s="35" t="s">
        <v>5</v>
      </c>
      <c s="6" t="s">
        <v>2856</v>
      </c>
      <c s="36" t="s">
        <v>600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25.5">
      <c r="A149" s="35" t="s">
        <v>55</v>
      </c>
      <c r="E149" s="40" t="s">
        <v>2789</v>
      </c>
    </row>
    <row r="150" spans="1:5" ht="12.75">
      <c r="A150" t="s">
        <v>57</v>
      </c>
      <c r="E150" s="39" t="s">
        <v>5</v>
      </c>
    </row>
    <row r="151" spans="1:16" ht="12.75">
      <c r="A151" t="s">
        <v>49</v>
      </c>
      <c s="34" t="s">
        <v>191</v>
      </c>
      <c s="34" t="s">
        <v>2855</v>
      </c>
      <c s="35" t="s">
        <v>47</v>
      </c>
      <c s="6" t="s">
        <v>2857</v>
      </c>
      <c s="36" t="s">
        <v>600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25.5">
      <c r="A153" s="35" t="s">
        <v>55</v>
      </c>
      <c r="E153" s="40" t="s">
        <v>2789</v>
      </c>
    </row>
    <row r="154" spans="1:5" ht="12.75">
      <c r="A154" t="s">
        <v>57</v>
      </c>
      <c r="E154" s="39" t="s">
        <v>5</v>
      </c>
    </row>
    <row r="155" spans="1:16" ht="12.75">
      <c r="A155" t="s">
        <v>49</v>
      </c>
      <c s="34" t="s">
        <v>195</v>
      </c>
      <c s="34" t="s">
        <v>2858</v>
      </c>
      <c s="35" t="s">
        <v>5</v>
      </c>
      <c s="6" t="s">
        <v>2859</v>
      </c>
      <c s="36" t="s">
        <v>600</v>
      </c>
      <c s="37">
        <v>15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25.5">
      <c r="A157" s="35" t="s">
        <v>55</v>
      </c>
      <c r="E157" s="40" t="s">
        <v>2789</v>
      </c>
    </row>
    <row r="158" spans="1:5" ht="12.75">
      <c r="A158" t="s">
        <v>57</v>
      </c>
      <c r="E158" s="39" t="s">
        <v>5</v>
      </c>
    </row>
    <row r="159" spans="1:16" ht="12.75">
      <c r="A159" t="s">
        <v>49</v>
      </c>
      <c s="34" t="s">
        <v>199</v>
      </c>
      <c s="34" t="s">
        <v>2860</v>
      </c>
      <c s="35" t="s">
        <v>5</v>
      </c>
      <c s="6" t="s">
        <v>2861</v>
      </c>
      <c s="36" t="s">
        <v>600</v>
      </c>
      <c s="37">
        <v>20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25.5">
      <c r="A161" s="35" t="s">
        <v>55</v>
      </c>
      <c r="E161" s="40" t="s">
        <v>2789</v>
      </c>
    </row>
    <row r="162" spans="1:5" ht="12.75">
      <c r="A162" t="s">
        <v>57</v>
      </c>
      <c r="E162" s="39" t="s">
        <v>5</v>
      </c>
    </row>
    <row r="163" spans="1:16" ht="12.75">
      <c r="A163" t="s">
        <v>49</v>
      </c>
      <c s="34" t="s">
        <v>203</v>
      </c>
      <c s="34" t="s">
        <v>2860</v>
      </c>
      <c s="35" t="s">
        <v>47</v>
      </c>
      <c s="6" t="s">
        <v>2862</v>
      </c>
      <c s="36" t="s">
        <v>600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25.5">
      <c r="A165" s="35" t="s">
        <v>55</v>
      </c>
      <c r="E165" s="40" t="s">
        <v>2789</v>
      </c>
    </row>
    <row r="166" spans="1:5" ht="12.75">
      <c r="A166" t="s">
        <v>57</v>
      </c>
      <c r="E166" s="39" t="s">
        <v>5</v>
      </c>
    </row>
    <row r="167" spans="1:16" ht="12.75">
      <c r="A167" t="s">
        <v>49</v>
      </c>
      <c s="34" t="s">
        <v>207</v>
      </c>
      <c s="34" t="s">
        <v>2863</v>
      </c>
      <c s="35" t="s">
        <v>5</v>
      </c>
      <c s="6" t="s">
        <v>2864</v>
      </c>
      <c s="36" t="s">
        <v>600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25.5">
      <c r="A169" s="35" t="s">
        <v>55</v>
      </c>
      <c r="E169" s="40" t="s">
        <v>2789</v>
      </c>
    </row>
    <row r="170" spans="1:5" ht="12.75">
      <c r="A170" t="s">
        <v>57</v>
      </c>
      <c r="E170" s="39" t="s">
        <v>5</v>
      </c>
    </row>
    <row r="171" spans="1:16" ht="12.75">
      <c r="A171" t="s">
        <v>49</v>
      </c>
      <c s="34" t="s">
        <v>211</v>
      </c>
      <c s="34" t="s">
        <v>2865</v>
      </c>
      <c s="35" t="s">
        <v>5</v>
      </c>
      <c s="6" t="s">
        <v>2866</v>
      </c>
      <c s="36" t="s">
        <v>600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25.5">
      <c r="A173" s="35" t="s">
        <v>55</v>
      </c>
      <c r="E173" s="40" t="s">
        <v>2789</v>
      </c>
    </row>
    <row r="174" spans="1:5" ht="12.75">
      <c r="A174" t="s">
        <v>57</v>
      </c>
      <c r="E174" s="39" t="s">
        <v>5</v>
      </c>
    </row>
    <row r="175" spans="1:16" ht="12.75">
      <c r="A175" t="s">
        <v>49</v>
      </c>
      <c s="34" t="s">
        <v>215</v>
      </c>
      <c s="34" t="s">
        <v>2867</v>
      </c>
      <c s="35" t="s">
        <v>5</v>
      </c>
      <c s="6" t="s">
        <v>2868</v>
      </c>
      <c s="36" t="s">
        <v>600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25.5">
      <c r="A177" s="35" t="s">
        <v>55</v>
      </c>
      <c r="E177" s="40" t="s">
        <v>2789</v>
      </c>
    </row>
    <row r="178" spans="1:5" ht="12.75">
      <c r="A178" t="s">
        <v>57</v>
      </c>
      <c r="E178" s="39" t="s">
        <v>5</v>
      </c>
    </row>
    <row r="179" spans="1:16" ht="12.75">
      <c r="A179" t="s">
        <v>49</v>
      </c>
      <c s="34" t="s">
        <v>220</v>
      </c>
      <c s="34" t="s">
        <v>2867</v>
      </c>
      <c s="35" t="s">
        <v>47</v>
      </c>
      <c s="6" t="s">
        <v>2869</v>
      </c>
      <c s="36" t="s">
        <v>600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25.5">
      <c r="A181" s="35" t="s">
        <v>55</v>
      </c>
      <c r="E181" s="40" t="s">
        <v>2789</v>
      </c>
    </row>
    <row r="182" spans="1:5" ht="12.75">
      <c r="A182" t="s">
        <v>57</v>
      </c>
      <c r="E182" s="39" t="s">
        <v>5</v>
      </c>
    </row>
    <row r="183" spans="1:16" ht="12.75">
      <c r="A183" t="s">
        <v>49</v>
      </c>
      <c s="34" t="s">
        <v>224</v>
      </c>
      <c s="34" t="s">
        <v>2870</v>
      </c>
      <c s="35" t="s">
        <v>5</v>
      </c>
      <c s="6" t="s">
        <v>2871</v>
      </c>
      <c s="36" t="s">
        <v>600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25.5">
      <c r="A185" s="35" t="s">
        <v>55</v>
      </c>
      <c r="E185" s="40" t="s">
        <v>2789</v>
      </c>
    </row>
    <row r="186" spans="1:5" ht="12.75">
      <c r="A186" t="s">
        <v>57</v>
      </c>
      <c r="E186" s="39" t="s">
        <v>5</v>
      </c>
    </row>
    <row r="187" spans="1:16" ht="12.75">
      <c r="A187" t="s">
        <v>49</v>
      </c>
      <c s="34" t="s">
        <v>228</v>
      </c>
      <c s="34" t="s">
        <v>2872</v>
      </c>
      <c s="35" t="s">
        <v>5</v>
      </c>
      <c s="6" t="s">
        <v>2873</v>
      </c>
      <c s="36" t="s">
        <v>600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25.5">
      <c r="A189" s="35" t="s">
        <v>55</v>
      </c>
      <c r="E189" s="40" t="s">
        <v>2789</v>
      </c>
    </row>
    <row r="190" spans="1:5" ht="12.75">
      <c r="A190" t="s">
        <v>57</v>
      </c>
      <c r="E190" s="39" t="s">
        <v>5</v>
      </c>
    </row>
    <row r="191" spans="1:16" ht="12.75">
      <c r="A191" t="s">
        <v>49</v>
      </c>
      <c s="34" t="s">
        <v>231</v>
      </c>
      <c s="34" t="s">
        <v>2874</v>
      </c>
      <c s="35" t="s">
        <v>5</v>
      </c>
      <c s="6" t="s">
        <v>2875</v>
      </c>
      <c s="36" t="s">
        <v>600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25.5">
      <c r="A193" s="35" t="s">
        <v>55</v>
      </c>
      <c r="E193" s="40" t="s">
        <v>2789</v>
      </c>
    </row>
    <row r="194" spans="1:5" ht="12.75">
      <c r="A194" t="s">
        <v>57</v>
      </c>
      <c r="E194" s="39" t="s">
        <v>5</v>
      </c>
    </row>
    <row r="195" spans="1:16" ht="12.75">
      <c r="A195" t="s">
        <v>49</v>
      </c>
      <c s="34" t="s">
        <v>234</v>
      </c>
      <c s="34" t="s">
        <v>2876</v>
      </c>
      <c s="35" t="s">
        <v>5</v>
      </c>
      <c s="6" t="s">
        <v>2877</v>
      </c>
      <c s="36" t="s">
        <v>600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25.5">
      <c r="A197" s="35" t="s">
        <v>55</v>
      </c>
      <c r="E197" s="40" t="s">
        <v>2789</v>
      </c>
    </row>
    <row r="198" spans="1:5" ht="12.75">
      <c r="A198" t="s">
        <v>57</v>
      </c>
      <c r="E198" s="39" t="s">
        <v>5</v>
      </c>
    </row>
    <row r="199" spans="1:16" ht="12.75">
      <c r="A199" t="s">
        <v>49</v>
      </c>
      <c s="34" t="s">
        <v>237</v>
      </c>
      <c s="34" t="s">
        <v>2878</v>
      </c>
      <c s="35" t="s">
        <v>5</v>
      </c>
      <c s="6" t="s">
        <v>2879</v>
      </c>
      <c s="36" t="s">
        <v>600</v>
      </c>
      <c s="37">
        <v>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25.5">
      <c r="A201" s="35" t="s">
        <v>55</v>
      </c>
      <c r="E201" s="40" t="s">
        <v>2789</v>
      </c>
    </row>
    <row r="202" spans="1:5" ht="12.75">
      <c r="A202" t="s">
        <v>57</v>
      </c>
      <c r="E202" s="39" t="s">
        <v>5</v>
      </c>
    </row>
    <row r="203" spans="1:16" ht="12.75">
      <c r="A203" t="s">
        <v>49</v>
      </c>
      <c s="34" t="s">
        <v>241</v>
      </c>
      <c s="34" t="s">
        <v>2878</v>
      </c>
      <c s="35" t="s">
        <v>47</v>
      </c>
      <c s="6" t="s">
        <v>2880</v>
      </c>
      <c s="36" t="s">
        <v>600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25.5">
      <c r="A205" s="35" t="s">
        <v>55</v>
      </c>
      <c r="E205" s="40" t="s">
        <v>2789</v>
      </c>
    </row>
    <row r="206" spans="1:5" ht="12.75">
      <c r="A206" t="s">
        <v>57</v>
      </c>
      <c r="E206" s="39" t="s">
        <v>5</v>
      </c>
    </row>
    <row r="207" spans="1:16" ht="12.75">
      <c r="A207" t="s">
        <v>49</v>
      </c>
      <c s="34" t="s">
        <v>245</v>
      </c>
      <c s="34" t="s">
        <v>2881</v>
      </c>
      <c s="35" t="s">
        <v>5</v>
      </c>
      <c s="6" t="s">
        <v>2882</v>
      </c>
      <c s="36" t="s">
        <v>600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25.5">
      <c r="A209" s="35" t="s">
        <v>55</v>
      </c>
      <c r="E209" s="40" t="s">
        <v>2789</v>
      </c>
    </row>
    <row r="210" spans="1:5" ht="12.75">
      <c r="A210" t="s">
        <v>57</v>
      </c>
      <c r="E210" s="39" t="s">
        <v>5</v>
      </c>
    </row>
    <row r="211" spans="1:16" ht="12.75">
      <c r="A211" t="s">
        <v>49</v>
      </c>
      <c s="34" t="s">
        <v>248</v>
      </c>
      <c s="34" t="s">
        <v>2883</v>
      </c>
      <c s="35" t="s">
        <v>5</v>
      </c>
      <c s="6" t="s">
        <v>2884</v>
      </c>
      <c s="36" t="s">
        <v>600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25.5">
      <c r="A213" s="35" t="s">
        <v>55</v>
      </c>
      <c r="E213" s="40" t="s">
        <v>2789</v>
      </c>
    </row>
    <row r="214" spans="1:5" ht="12.75">
      <c r="A214" t="s">
        <v>57</v>
      </c>
      <c r="E214" s="39" t="s">
        <v>5</v>
      </c>
    </row>
    <row r="215" spans="1:16" ht="12.75">
      <c r="A215" t="s">
        <v>49</v>
      </c>
      <c s="34" t="s">
        <v>252</v>
      </c>
      <c s="34" t="s">
        <v>2885</v>
      </c>
      <c s="35" t="s">
        <v>5</v>
      </c>
      <c s="6" t="s">
        <v>2886</v>
      </c>
      <c s="36" t="s">
        <v>600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25.5">
      <c r="A217" s="35" t="s">
        <v>55</v>
      </c>
      <c r="E217" s="40" t="s">
        <v>2789</v>
      </c>
    </row>
    <row r="218" spans="1:5" ht="12.75">
      <c r="A218" t="s">
        <v>57</v>
      </c>
      <c r="E218" s="39" t="s">
        <v>5</v>
      </c>
    </row>
    <row r="219" spans="1:16" ht="12.75">
      <c r="A219" t="s">
        <v>49</v>
      </c>
      <c s="34" t="s">
        <v>255</v>
      </c>
      <c s="34" t="s">
        <v>2887</v>
      </c>
      <c s="35" t="s">
        <v>5</v>
      </c>
      <c s="6" t="s">
        <v>2888</v>
      </c>
      <c s="36" t="s">
        <v>600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25.5">
      <c r="A221" s="35" t="s">
        <v>55</v>
      </c>
      <c r="E221" s="40" t="s">
        <v>2789</v>
      </c>
    </row>
    <row r="222" spans="1:5" ht="12.75">
      <c r="A222" t="s">
        <v>57</v>
      </c>
      <c r="E222" s="39" t="s">
        <v>5</v>
      </c>
    </row>
    <row r="223" spans="1:16" ht="12.75">
      <c r="A223" t="s">
        <v>49</v>
      </c>
      <c s="34" t="s">
        <v>259</v>
      </c>
      <c s="34" t="s">
        <v>2889</v>
      </c>
      <c s="35" t="s">
        <v>5</v>
      </c>
      <c s="6" t="s">
        <v>2890</v>
      </c>
      <c s="36" t="s">
        <v>600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25.5">
      <c r="A225" s="35" t="s">
        <v>55</v>
      </c>
      <c r="E225" s="40" t="s">
        <v>2789</v>
      </c>
    </row>
    <row r="226" spans="1:5" ht="12.75">
      <c r="A226" t="s">
        <v>57</v>
      </c>
      <c r="E226" s="39" t="s">
        <v>5</v>
      </c>
    </row>
    <row r="227" spans="1:16" ht="12.75">
      <c r="A227" t="s">
        <v>49</v>
      </c>
      <c s="34" t="s">
        <v>263</v>
      </c>
      <c s="34" t="s">
        <v>2891</v>
      </c>
      <c s="35" t="s">
        <v>5</v>
      </c>
      <c s="6" t="s">
        <v>2892</v>
      </c>
      <c s="36" t="s">
        <v>600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25.5">
      <c r="A229" s="35" t="s">
        <v>55</v>
      </c>
      <c r="E229" s="40" t="s">
        <v>2789</v>
      </c>
    </row>
    <row r="230" spans="1:5" ht="12.75">
      <c r="A230" t="s">
        <v>57</v>
      </c>
      <c r="E230" s="39" t="s">
        <v>5</v>
      </c>
    </row>
    <row r="231" spans="1:16" ht="12.75">
      <c r="A231" t="s">
        <v>49</v>
      </c>
      <c s="34" t="s">
        <v>267</v>
      </c>
      <c s="34" t="s">
        <v>2893</v>
      </c>
      <c s="35" t="s">
        <v>5</v>
      </c>
      <c s="6" t="s">
        <v>2894</v>
      </c>
      <c s="36" t="s">
        <v>600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25.5">
      <c r="A233" s="35" t="s">
        <v>55</v>
      </c>
      <c r="E233" s="40" t="s">
        <v>2789</v>
      </c>
    </row>
    <row r="234" spans="1:5" ht="12.75">
      <c r="A234" t="s">
        <v>57</v>
      </c>
      <c r="E234" s="39" t="s">
        <v>5</v>
      </c>
    </row>
    <row r="235" spans="1:16" ht="12.75">
      <c r="A235" t="s">
        <v>49</v>
      </c>
      <c s="34" t="s">
        <v>271</v>
      </c>
      <c s="34" t="s">
        <v>2895</v>
      </c>
      <c s="35" t="s">
        <v>5</v>
      </c>
      <c s="6" t="s">
        <v>2896</v>
      </c>
      <c s="36" t="s">
        <v>600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611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25.5">
      <c r="A237" s="35" t="s">
        <v>55</v>
      </c>
      <c r="E237" s="40" t="s">
        <v>2789</v>
      </c>
    </row>
    <row r="238" spans="1:5" ht="12.75">
      <c r="A238" t="s">
        <v>57</v>
      </c>
      <c r="E238" s="39" t="s">
        <v>5</v>
      </c>
    </row>
    <row r="239" spans="1:16" ht="12.75">
      <c r="A239" t="s">
        <v>49</v>
      </c>
      <c s="34" t="s">
        <v>275</v>
      </c>
      <c s="34" t="s">
        <v>2897</v>
      </c>
      <c s="35" t="s">
        <v>5</v>
      </c>
      <c s="6" t="s">
        <v>2898</v>
      </c>
      <c s="36" t="s">
        <v>600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611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25.5">
      <c r="A241" s="35" t="s">
        <v>55</v>
      </c>
      <c r="E241" s="40" t="s">
        <v>2789</v>
      </c>
    </row>
    <row r="242" spans="1:5" ht="12.75">
      <c r="A242" t="s">
        <v>57</v>
      </c>
      <c r="E242" s="39" t="s">
        <v>5</v>
      </c>
    </row>
    <row r="243" spans="1:16" ht="12.75">
      <c r="A243" t="s">
        <v>49</v>
      </c>
      <c s="34" t="s">
        <v>279</v>
      </c>
      <c s="34" t="s">
        <v>2899</v>
      </c>
      <c s="35" t="s">
        <v>5</v>
      </c>
      <c s="6" t="s">
        <v>2900</v>
      </c>
      <c s="36" t="s">
        <v>600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611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25.5">
      <c r="A245" s="35" t="s">
        <v>55</v>
      </c>
      <c r="E245" s="40" t="s">
        <v>2789</v>
      </c>
    </row>
    <row r="246" spans="1:5" ht="12.75">
      <c r="A246" t="s">
        <v>57</v>
      </c>
      <c r="E246" s="39" t="s">
        <v>5</v>
      </c>
    </row>
    <row r="247" spans="1:13" ht="12.75">
      <c r="A247" t="s">
        <v>46</v>
      </c>
      <c r="C247" s="31" t="s">
        <v>26</v>
      </c>
      <c r="E247" s="33" t="s">
        <v>2901</v>
      </c>
      <c r="J247" s="32">
        <f>0</f>
      </c>
      <c s="32">
        <f>0</f>
      </c>
      <c s="32">
        <f>0+L248+L252+L256+L260+L264+L268+L272+L276+L280</f>
      </c>
      <c s="32">
        <f>0+M248+M252+M256+M260+M264+M268+M272+M276+M280</f>
      </c>
    </row>
    <row r="248" spans="1:16" ht="12.75">
      <c r="A248" t="s">
        <v>49</v>
      </c>
      <c s="34" t="s">
        <v>283</v>
      </c>
      <c s="34" t="s">
        <v>2902</v>
      </c>
      <c s="35" t="s">
        <v>5</v>
      </c>
      <c s="6" t="s">
        <v>2903</v>
      </c>
      <c s="36" t="s">
        <v>600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53</v>
      </c>
      <c>
        <f>(M248*21)/100</f>
      </c>
      <c t="s">
        <v>27</v>
      </c>
    </row>
    <row r="249" spans="1:5" ht="12.75">
      <c r="A249" s="35" t="s">
        <v>54</v>
      </c>
      <c r="E249" s="39" t="s">
        <v>5</v>
      </c>
    </row>
    <row r="250" spans="1:5" ht="25.5">
      <c r="A250" s="35" t="s">
        <v>55</v>
      </c>
      <c r="E250" s="40" t="s">
        <v>2789</v>
      </c>
    </row>
    <row r="251" spans="1:5" ht="12.75">
      <c r="A251" t="s">
        <v>57</v>
      </c>
      <c r="E251" s="39" t="s">
        <v>5</v>
      </c>
    </row>
    <row r="252" spans="1:16" ht="12.75">
      <c r="A252" t="s">
        <v>49</v>
      </c>
      <c s="34" t="s">
        <v>287</v>
      </c>
      <c s="34" t="s">
        <v>2904</v>
      </c>
      <c s="35" t="s">
        <v>5</v>
      </c>
      <c s="6" t="s">
        <v>2905</v>
      </c>
      <c s="36" t="s">
        <v>600</v>
      </c>
      <c s="37">
        <v>3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53</v>
      </c>
      <c>
        <f>(M252*21)/100</f>
      </c>
      <c t="s">
        <v>27</v>
      </c>
    </row>
    <row r="253" spans="1:5" ht="12.75">
      <c r="A253" s="35" t="s">
        <v>54</v>
      </c>
      <c r="E253" s="39" t="s">
        <v>5</v>
      </c>
    </row>
    <row r="254" spans="1:5" ht="25.5">
      <c r="A254" s="35" t="s">
        <v>55</v>
      </c>
      <c r="E254" s="40" t="s">
        <v>2789</v>
      </c>
    </row>
    <row r="255" spans="1:5" ht="12.75">
      <c r="A255" t="s">
        <v>57</v>
      </c>
      <c r="E255" s="39" t="s">
        <v>5</v>
      </c>
    </row>
    <row r="256" spans="1:16" ht="12.75">
      <c r="A256" t="s">
        <v>49</v>
      </c>
      <c s="34" t="s">
        <v>291</v>
      </c>
      <c s="34" t="s">
        <v>2906</v>
      </c>
      <c s="35" t="s">
        <v>5</v>
      </c>
      <c s="6" t="s">
        <v>2907</v>
      </c>
      <c s="36" t="s">
        <v>600</v>
      </c>
      <c s="37">
        <v>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53</v>
      </c>
      <c>
        <f>(M256*21)/100</f>
      </c>
      <c t="s">
        <v>27</v>
      </c>
    </row>
    <row r="257" spans="1:5" ht="12.75">
      <c r="A257" s="35" t="s">
        <v>54</v>
      </c>
      <c r="E257" s="39" t="s">
        <v>5</v>
      </c>
    </row>
    <row r="258" spans="1:5" ht="25.5">
      <c r="A258" s="35" t="s">
        <v>55</v>
      </c>
      <c r="E258" s="40" t="s">
        <v>2789</v>
      </c>
    </row>
    <row r="259" spans="1:5" ht="12.75">
      <c r="A259" t="s">
        <v>57</v>
      </c>
      <c r="E259" s="39" t="s">
        <v>5</v>
      </c>
    </row>
    <row r="260" spans="1:16" ht="12.75">
      <c r="A260" t="s">
        <v>49</v>
      </c>
      <c s="34" t="s">
        <v>295</v>
      </c>
      <c s="34" t="s">
        <v>2908</v>
      </c>
      <c s="35" t="s">
        <v>5</v>
      </c>
      <c s="6" t="s">
        <v>2909</v>
      </c>
      <c s="36" t="s">
        <v>600</v>
      </c>
      <c s="37">
        <v>2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53</v>
      </c>
      <c>
        <f>(M260*21)/100</f>
      </c>
      <c t="s">
        <v>27</v>
      </c>
    </row>
    <row r="261" spans="1:5" ht="12.75">
      <c r="A261" s="35" t="s">
        <v>54</v>
      </c>
      <c r="E261" s="39" t="s">
        <v>5</v>
      </c>
    </row>
    <row r="262" spans="1:5" ht="25.5">
      <c r="A262" s="35" t="s">
        <v>55</v>
      </c>
      <c r="E262" s="40" t="s">
        <v>2789</v>
      </c>
    </row>
    <row r="263" spans="1:5" ht="12.75">
      <c r="A263" t="s">
        <v>57</v>
      </c>
      <c r="E263" s="39" t="s">
        <v>5</v>
      </c>
    </row>
    <row r="264" spans="1:16" ht="12.75">
      <c r="A264" t="s">
        <v>49</v>
      </c>
      <c s="34" t="s">
        <v>299</v>
      </c>
      <c s="34" t="s">
        <v>2910</v>
      </c>
      <c s="35" t="s">
        <v>5</v>
      </c>
      <c s="6" t="s">
        <v>2911</v>
      </c>
      <c s="36" t="s">
        <v>2912</v>
      </c>
      <c s="37">
        <v>12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27</v>
      </c>
    </row>
    <row r="265" spans="1:5" ht="12.75">
      <c r="A265" s="35" t="s">
        <v>54</v>
      </c>
      <c r="E265" s="39" t="s">
        <v>5</v>
      </c>
    </row>
    <row r="266" spans="1:5" ht="25.5">
      <c r="A266" s="35" t="s">
        <v>55</v>
      </c>
      <c r="E266" s="40" t="s">
        <v>2789</v>
      </c>
    </row>
    <row r="267" spans="1:5" ht="12.75">
      <c r="A267" t="s">
        <v>57</v>
      </c>
      <c r="E267" s="39" t="s">
        <v>5</v>
      </c>
    </row>
    <row r="268" spans="1:16" ht="12.75">
      <c r="A268" t="s">
        <v>49</v>
      </c>
      <c s="34" t="s">
        <v>303</v>
      </c>
      <c s="34" t="s">
        <v>2913</v>
      </c>
      <c s="35" t="s">
        <v>5</v>
      </c>
      <c s="6" t="s">
        <v>2914</v>
      </c>
      <c s="36" t="s">
        <v>2912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53</v>
      </c>
      <c>
        <f>(M268*21)/100</f>
      </c>
      <c t="s">
        <v>27</v>
      </c>
    </row>
    <row r="269" spans="1:5" ht="12.75">
      <c r="A269" s="35" t="s">
        <v>54</v>
      </c>
      <c r="E269" s="39" t="s">
        <v>5</v>
      </c>
    </row>
    <row r="270" spans="1:5" ht="25.5">
      <c r="A270" s="35" t="s">
        <v>55</v>
      </c>
      <c r="E270" s="40" t="s">
        <v>2789</v>
      </c>
    </row>
    <row r="271" spans="1:5" ht="12.75">
      <c r="A271" t="s">
        <v>57</v>
      </c>
      <c r="E271" s="39" t="s">
        <v>5</v>
      </c>
    </row>
    <row r="272" spans="1:16" ht="12.75">
      <c r="A272" t="s">
        <v>49</v>
      </c>
      <c s="34" t="s">
        <v>306</v>
      </c>
      <c s="34" t="s">
        <v>2915</v>
      </c>
      <c s="35" t="s">
        <v>5</v>
      </c>
      <c s="6" t="s">
        <v>2916</v>
      </c>
      <c s="36" t="s">
        <v>2912</v>
      </c>
      <c s="37">
        <v>12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53</v>
      </c>
      <c>
        <f>(M272*21)/100</f>
      </c>
      <c t="s">
        <v>27</v>
      </c>
    </row>
    <row r="273" spans="1:5" ht="12.75">
      <c r="A273" s="35" t="s">
        <v>54</v>
      </c>
      <c r="E273" s="39" t="s">
        <v>5</v>
      </c>
    </row>
    <row r="274" spans="1:5" ht="25.5">
      <c r="A274" s="35" t="s">
        <v>55</v>
      </c>
      <c r="E274" s="40" t="s">
        <v>2789</v>
      </c>
    </row>
    <row r="275" spans="1:5" ht="12.75">
      <c r="A275" t="s">
        <v>57</v>
      </c>
      <c r="E275" s="39" t="s">
        <v>5</v>
      </c>
    </row>
    <row r="276" spans="1:16" ht="12.75">
      <c r="A276" t="s">
        <v>49</v>
      </c>
      <c s="34" t="s">
        <v>310</v>
      </c>
      <c s="34" t="s">
        <v>2917</v>
      </c>
      <c s="35" t="s">
        <v>5</v>
      </c>
      <c s="6" t="s">
        <v>2918</v>
      </c>
      <c s="36" t="s">
        <v>95</v>
      </c>
      <c s="37">
        <v>5.536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53</v>
      </c>
      <c>
        <f>(M276*21)/100</f>
      </c>
      <c t="s">
        <v>27</v>
      </c>
    </row>
    <row r="277" spans="1:5" ht="12.75">
      <c r="A277" s="35" t="s">
        <v>54</v>
      </c>
      <c r="E277" s="39" t="s">
        <v>5</v>
      </c>
    </row>
    <row r="278" spans="1:5" ht="25.5">
      <c r="A278" s="35" t="s">
        <v>55</v>
      </c>
      <c r="E278" s="40" t="s">
        <v>2789</v>
      </c>
    </row>
    <row r="279" spans="1:5" ht="12.75">
      <c r="A279" t="s">
        <v>57</v>
      </c>
      <c r="E279" s="39" t="s">
        <v>5</v>
      </c>
    </row>
    <row r="280" spans="1:16" ht="12.75">
      <c r="A280" t="s">
        <v>49</v>
      </c>
      <c s="34" t="s">
        <v>315</v>
      </c>
      <c s="34" t="s">
        <v>2919</v>
      </c>
      <c s="35" t="s">
        <v>5</v>
      </c>
      <c s="6" t="s">
        <v>2920</v>
      </c>
      <c s="36" t="s">
        <v>114</v>
      </c>
      <c s="37">
        <v>0.1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53</v>
      </c>
      <c>
        <f>(M280*21)/100</f>
      </c>
      <c t="s">
        <v>27</v>
      </c>
    </row>
    <row r="281" spans="1:5" ht="12.75">
      <c r="A281" s="35" t="s">
        <v>54</v>
      </c>
      <c r="E281" s="39" t="s">
        <v>5</v>
      </c>
    </row>
    <row r="282" spans="1:5" ht="25.5">
      <c r="A282" s="35" t="s">
        <v>55</v>
      </c>
      <c r="E282" s="40" t="s">
        <v>2789</v>
      </c>
    </row>
    <row r="283" spans="1:5" ht="12.75">
      <c r="A283" t="s">
        <v>57</v>
      </c>
      <c r="E283" s="39" t="s">
        <v>5</v>
      </c>
    </row>
    <row r="284" spans="1:13" ht="12.75">
      <c r="A284" t="s">
        <v>46</v>
      </c>
      <c r="C284" s="31" t="s">
        <v>63</v>
      </c>
      <c r="E284" s="33" t="s">
        <v>2921</v>
      </c>
      <c r="J284" s="32">
        <f>0</f>
      </c>
      <c s="32">
        <f>0</f>
      </c>
      <c s="32">
        <f>0+L285+L289+L293+L297</f>
      </c>
      <c s="32">
        <f>0+M285+M289+M293+M297</f>
      </c>
    </row>
    <row r="285" spans="1:16" ht="12.75">
      <c r="A285" t="s">
        <v>49</v>
      </c>
      <c s="34" t="s">
        <v>319</v>
      </c>
      <c s="34" t="s">
        <v>2922</v>
      </c>
      <c s="35" t="s">
        <v>5</v>
      </c>
      <c s="6" t="s">
        <v>2923</v>
      </c>
      <c s="36" t="s">
        <v>1355</v>
      </c>
      <c s="37">
        <v>2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611</v>
      </c>
      <c>
        <f>(M285*21)/100</f>
      </c>
      <c t="s">
        <v>27</v>
      </c>
    </row>
    <row r="286" spans="1:5" ht="12.75">
      <c r="A286" s="35" t="s">
        <v>54</v>
      </c>
      <c r="E286" s="39" t="s">
        <v>5</v>
      </c>
    </row>
    <row r="287" spans="1:5" ht="25.5">
      <c r="A287" s="35" t="s">
        <v>55</v>
      </c>
      <c r="E287" s="40" t="s">
        <v>2789</v>
      </c>
    </row>
    <row r="288" spans="1:5" ht="12.75">
      <c r="A288" t="s">
        <v>57</v>
      </c>
      <c r="E288" s="39" t="s">
        <v>5</v>
      </c>
    </row>
    <row r="289" spans="1:16" ht="12.75">
      <c r="A289" t="s">
        <v>49</v>
      </c>
      <c s="34" t="s">
        <v>322</v>
      </c>
      <c s="34" t="s">
        <v>2924</v>
      </c>
      <c s="35" t="s">
        <v>5</v>
      </c>
      <c s="6" t="s">
        <v>2925</v>
      </c>
      <c s="36" t="s">
        <v>1355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611</v>
      </c>
      <c>
        <f>(M289*21)/100</f>
      </c>
      <c t="s">
        <v>27</v>
      </c>
    </row>
    <row r="290" spans="1:5" ht="12.75">
      <c r="A290" s="35" t="s">
        <v>54</v>
      </c>
      <c r="E290" s="39" t="s">
        <v>5</v>
      </c>
    </row>
    <row r="291" spans="1:5" ht="25.5">
      <c r="A291" s="35" t="s">
        <v>55</v>
      </c>
      <c r="E291" s="40" t="s">
        <v>2789</v>
      </c>
    </row>
    <row r="292" spans="1:5" ht="12.75">
      <c r="A292" t="s">
        <v>57</v>
      </c>
      <c r="E292" s="39" t="s">
        <v>5</v>
      </c>
    </row>
    <row r="293" spans="1:16" ht="12.75">
      <c r="A293" t="s">
        <v>49</v>
      </c>
      <c s="34" t="s">
        <v>325</v>
      </c>
      <c s="34" t="s">
        <v>2926</v>
      </c>
      <c s="35" t="s">
        <v>5</v>
      </c>
      <c s="6" t="s">
        <v>2927</v>
      </c>
      <c s="36" t="s">
        <v>1355</v>
      </c>
      <c s="37">
        <v>2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611</v>
      </c>
      <c>
        <f>(M293*21)/100</f>
      </c>
      <c t="s">
        <v>27</v>
      </c>
    </row>
    <row r="294" spans="1:5" ht="12.75">
      <c r="A294" s="35" t="s">
        <v>54</v>
      </c>
      <c r="E294" s="39" t="s">
        <v>5</v>
      </c>
    </row>
    <row r="295" spans="1:5" ht="25.5">
      <c r="A295" s="35" t="s">
        <v>55</v>
      </c>
      <c r="E295" s="40" t="s">
        <v>2789</v>
      </c>
    </row>
    <row r="296" spans="1:5" ht="12.75">
      <c r="A296" t="s">
        <v>57</v>
      </c>
      <c r="E296" s="39" t="s">
        <v>5</v>
      </c>
    </row>
    <row r="297" spans="1:16" ht="12.75">
      <c r="A297" t="s">
        <v>49</v>
      </c>
      <c s="34" t="s">
        <v>329</v>
      </c>
      <c s="34" t="s">
        <v>2928</v>
      </c>
      <c s="35" t="s">
        <v>5</v>
      </c>
      <c s="6" t="s">
        <v>2929</v>
      </c>
      <c s="36" t="s">
        <v>1355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611</v>
      </c>
      <c>
        <f>(M297*21)/100</f>
      </c>
      <c t="s">
        <v>27</v>
      </c>
    </row>
    <row r="298" spans="1:5" ht="12.75">
      <c r="A298" s="35" t="s">
        <v>54</v>
      </c>
      <c r="E298" s="39" t="s">
        <v>5</v>
      </c>
    </row>
    <row r="299" spans="1:5" ht="25.5">
      <c r="A299" s="35" t="s">
        <v>55</v>
      </c>
      <c r="E299" s="40" t="s">
        <v>2789</v>
      </c>
    </row>
    <row r="300" spans="1:5" ht="12.75">
      <c r="A300" t="s">
        <v>57</v>
      </c>
      <c r="E300" s="39" t="s">
        <v>5</v>
      </c>
    </row>
    <row r="301" spans="1:13" ht="12.75">
      <c r="A301" t="s">
        <v>46</v>
      </c>
      <c r="C301" s="31" t="s">
        <v>67</v>
      </c>
      <c r="E301" s="33" t="s">
        <v>2930</v>
      </c>
      <c r="J301" s="32">
        <f>0</f>
      </c>
      <c s="32">
        <f>0</f>
      </c>
      <c s="32">
        <f>0+L302+L306+L310+L314+L318+L322</f>
      </c>
      <c s="32">
        <f>0+M302+M306+M310+M314+M318+M322</f>
      </c>
    </row>
    <row r="302" spans="1:16" ht="12.75">
      <c r="A302" t="s">
        <v>49</v>
      </c>
      <c s="34" t="s">
        <v>332</v>
      </c>
      <c s="34" t="s">
        <v>2931</v>
      </c>
      <c s="35" t="s">
        <v>5</v>
      </c>
      <c s="6" t="s">
        <v>2932</v>
      </c>
      <c s="36" t="s">
        <v>600</v>
      </c>
      <c s="37">
        <v>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53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25.5">
      <c r="A304" s="35" t="s">
        <v>55</v>
      </c>
      <c r="E304" s="40" t="s">
        <v>2789</v>
      </c>
    </row>
    <row r="305" spans="1:5" ht="12.75">
      <c r="A305" t="s">
        <v>57</v>
      </c>
      <c r="E305" s="39" t="s">
        <v>5</v>
      </c>
    </row>
    <row r="306" spans="1:16" ht="12.75">
      <c r="A306" t="s">
        <v>49</v>
      </c>
      <c s="34" t="s">
        <v>336</v>
      </c>
      <c s="34" t="s">
        <v>2933</v>
      </c>
      <c s="35" t="s">
        <v>5</v>
      </c>
      <c s="6" t="s">
        <v>2934</v>
      </c>
      <c s="36" t="s">
        <v>600</v>
      </c>
      <c s="37">
        <v>1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53</v>
      </c>
      <c>
        <f>(M306*21)/100</f>
      </c>
      <c t="s">
        <v>27</v>
      </c>
    </row>
    <row r="307" spans="1:5" ht="12.75">
      <c r="A307" s="35" t="s">
        <v>54</v>
      </c>
      <c r="E307" s="39" t="s">
        <v>5</v>
      </c>
    </row>
    <row r="308" spans="1:5" ht="25.5">
      <c r="A308" s="35" t="s">
        <v>55</v>
      </c>
      <c r="E308" s="40" t="s">
        <v>2789</v>
      </c>
    </row>
    <row r="309" spans="1:5" ht="12.75">
      <c r="A309" t="s">
        <v>57</v>
      </c>
      <c r="E309" s="39" t="s">
        <v>5</v>
      </c>
    </row>
    <row r="310" spans="1:16" ht="12.75">
      <c r="A310" t="s">
        <v>49</v>
      </c>
      <c s="34" t="s">
        <v>340</v>
      </c>
      <c s="34" t="s">
        <v>2935</v>
      </c>
      <c s="35" t="s">
        <v>5</v>
      </c>
      <c s="6" t="s">
        <v>2936</v>
      </c>
      <c s="36" t="s">
        <v>144</v>
      </c>
      <c s="37">
        <v>6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53</v>
      </c>
      <c>
        <f>(M310*21)/100</f>
      </c>
      <c t="s">
        <v>27</v>
      </c>
    </row>
    <row r="311" spans="1:5" ht="12.75">
      <c r="A311" s="35" t="s">
        <v>54</v>
      </c>
      <c r="E311" s="39" t="s">
        <v>5</v>
      </c>
    </row>
    <row r="312" spans="1:5" ht="25.5">
      <c r="A312" s="35" t="s">
        <v>55</v>
      </c>
      <c r="E312" s="40" t="s">
        <v>2789</v>
      </c>
    </row>
    <row r="313" spans="1:5" ht="12.75">
      <c r="A313" t="s">
        <v>57</v>
      </c>
      <c r="E313" s="39" t="s">
        <v>5</v>
      </c>
    </row>
    <row r="314" spans="1:16" ht="25.5">
      <c r="A314" t="s">
        <v>49</v>
      </c>
      <c s="34" t="s">
        <v>344</v>
      </c>
      <c s="34" t="s">
        <v>2937</v>
      </c>
      <c s="35" t="s">
        <v>5</v>
      </c>
      <c s="6" t="s">
        <v>2938</v>
      </c>
      <c s="36" t="s">
        <v>1355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611</v>
      </c>
      <c>
        <f>(M314*21)/100</f>
      </c>
      <c t="s">
        <v>27</v>
      </c>
    </row>
    <row r="315" spans="1:5" ht="12.75">
      <c r="A315" s="35" t="s">
        <v>54</v>
      </c>
      <c r="E315" s="39" t="s">
        <v>5</v>
      </c>
    </row>
    <row r="316" spans="1:5" ht="25.5">
      <c r="A316" s="35" t="s">
        <v>55</v>
      </c>
      <c r="E316" s="40" t="s">
        <v>2789</v>
      </c>
    </row>
    <row r="317" spans="1:5" ht="12.75">
      <c r="A317" t="s">
        <v>57</v>
      </c>
      <c r="E317" s="39" t="s">
        <v>5</v>
      </c>
    </row>
    <row r="318" spans="1:16" ht="12.75">
      <c r="A318" t="s">
        <v>49</v>
      </c>
      <c s="34" t="s">
        <v>348</v>
      </c>
      <c s="34" t="s">
        <v>2939</v>
      </c>
      <c s="35" t="s">
        <v>5</v>
      </c>
      <c s="6" t="s">
        <v>2940</v>
      </c>
      <c s="36" t="s">
        <v>600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611</v>
      </c>
      <c>
        <f>(M318*21)/100</f>
      </c>
      <c t="s">
        <v>27</v>
      </c>
    </row>
    <row r="319" spans="1:5" ht="12.75">
      <c r="A319" s="35" t="s">
        <v>54</v>
      </c>
      <c r="E319" s="39" t="s">
        <v>5</v>
      </c>
    </row>
    <row r="320" spans="1:5" ht="25.5">
      <c r="A320" s="35" t="s">
        <v>55</v>
      </c>
      <c r="E320" s="40" t="s">
        <v>2789</v>
      </c>
    </row>
    <row r="321" spans="1:5" ht="12.75">
      <c r="A321" t="s">
        <v>57</v>
      </c>
      <c r="E321" s="39" t="s">
        <v>5</v>
      </c>
    </row>
    <row r="322" spans="1:16" ht="12.75">
      <c r="A322" t="s">
        <v>49</v>
      </c>
      <c s="34" t="s">
        <v>352</v>
      </c>
      <c s="34" t="s">
        <v>2941</v>
      </c>
      <c s="35" t="s">
        <v>5</v>
      </c>
      <c s="6" t="s">
        <v>2942</v>
      </c>
      <c s="36" t="s">
        <v>1355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611</v>
      </c>
      <c>
        <f>(M322*21)/100</f>
      </c>
      <c t="s">
        <v>27</v>
      </c>
    </row>
    <row r="323" spans="1:5" ht="12.75">
      <c r="A323" s="35" t="s">
        <v>54</v>
      </c>
      <c r="E323" s="39" t="s">
        <v>5</v>
      </c>
    </row>
    <row r="324" spans="1:5" ht="25.5">
      <c r="A324" s="35" t="s">
        <v>55</v>
      </c>
      <c r="E324" s="40" t="s">
        <v>2789</v>
      </c>
    </row>
    <row r="325" spans="1:5" ht="12.75">
      <c r="A325" t="s">
        <v>57</v>
      </c>
      <c r="E325" s="39" t="s">
        <v>5</v>
      </c>
    </row>
    <row r="326" spans="1:13" ht="12.75">
      <c r="A326" t="s">
        <v>46</v>
      </c>
      <c r="C326" s="31" t="s">
        <v>70</v>
      </c>
      <c r="E326" s="33" t="s">
        <v>2943</v>
      </c>
      <c r="J326" s="32">
        <f>0</f>
      </c>
      <c s="32">
        <f>0</f>
      </c>
      <c s="32">
        <f>0+L327+L331+L335+L339+L343+L347+L351+L355+L359+L363+L367+L371+L375+L379+L383+L387+L391+L395+L399+L403+L407+L411+L415+L419</f>
      </c>
      <c s="32">
        <f>0+M327+M331+M335+M339+M343+M347+M351+M355+M359+M363+M367+M371+M375+M379+M383+M387+M391+M395+M399+M403+M407+M411+M415+M419</f>
      </c>
    </row>
    <row r="327" spans="1:16" ht="12.75">
      <c r="A327" t="s">
        <v>49</v>
      </c>
      <c s="34" t="s">
        <v>356</v>
      </c>
      <c s="34" t="s">
        <v>2944</v>
      </c>
      <c s="35" t="s">
        <v>5</v>
      </c>
      <c s="6" t="s">
        <v>2945</v>
      </c>
      <c s="36" t="s">
        <v>2912</v>
      </c>
      <c s="37">
        <v>11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53</v>
      </c>
      <c>
        <f>(M327*21)/100</f>
      </c>
      <c t="s">
        <v>27</v>
      </c>
    </row>
    <row r="328" spans="1:5" ht="25.5">
      <c r="A328" s="35" t="s">
        <v>54</v>
      </c>
      <c r="E328" s="39" t="s">
        <v>2946</v>
      </c>
    </row>
    <row r="329" spans="1:5" ht="25.5">
      <c r="A329" s="35" t="s">
        <v>55</v>
      </c>
      <c r="E329" s="40" t="s">
        <v>2789</v>
      </c>
    </row>
    <row r="330" spans="1:5" ht="12.75">
      <c r="A330" t="s">
        <v>57</v>
      </c>
      <c r="E330" s="39" t="s">
        <v>5</v>
      </c>
    </row>
    <row r="331" spans="1:16" ht="12.75">
      <c r="A331" t="s">
        <v>49</v>
      </c>
      <c s="34" t="s">
        <v>360</v>
      </c>
      <c s="34" t="s">
        <v>2947</v>
      </c>
      <c s="35" t="s">
        <v>5</v>
      </c>
      <c s="6" t="s">
        <v>2914</v>
      </c>
      <c s="36" t="s">
        <v>2912</v>
      </c>
      <c s="37">
        <v>27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53</v>
      </c>
      <c>
        <f>(M331*21)/100</f>
      </c>
      <c t="s">
        <v>27</v>
      </c>
    </row>
    <row r="332" spans="1:5" ht="25.5">
      <c r="A332" s="35" t="s">
        <v>54</v>
      </c>
      <c r="E332" s="39" t="s">
        <v>2946</v>
      </c>
    </row>
    <row r="333" spans="1:5" ht="25.5">
      <c r="A333" s="35" t="s">
        <v>55</v>
      </c>
      <c r="E333" s="40" t="s">
        <v>2789</v>
      </c>
    </row>
    <row r="334" spans="1:5" ht="12.75">
      <c r="A334" t="s">
        <v>57</v>
      </c>
      <c r="E334" s="39" t="s">
        <v>5</v>
      </c>
    </row>
    <row r="335" spans="1:16" ht="12.75">
      <c r="A335" t="s">
        <v>49</v>
      </c>
      <c s="34" t="s">
        <v>364</v>
      </c>
      <c s="34" t="s">
        <v>2948</v>
      </c>
      <c s="35" t="s">
        <v>5</v>
      </c>
      <c s="6" t="s">
        <v>2949</v>
      </c>
      <c s="36" t="s">
        <v>2912</v>
      </c>
      <c s="37">
        <v>10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53</v>
      </c>
      <c>
        <f>(M335*21)/100</f>
      </c>
      <c t="s">
        <v>27</v>
      </c>
    </row>
    <row r="336" spans="1:5" ht="25.5">
      <c r="A336" s="35" t="s">
        <v>54</v>
      </c>
      <c r="E336" s="39" t="s">
        <v>2946</v>
      </c>
    </row>
    <row r="337" spans="1:5" ht="25.5">
      <c r="A337" s="35" t="s">
        <v>55</v>
      </c>
      <c r="E337" s="40" t="s">
        <v>2789</v>
      </c>
    </row>
    <row r="338" spans="1:5" ht="12.75">
      <c r="A338" t="s">
        <v>57</v>
      </c>
      <c r="E338" s="39" t="s">
        <v>5</v>
      </c>
    </row>
    <row r="339" spans="1:16" ht="12.75">
      <c r="A339" t="s">
        <v>49</v>
      </c>
      <c s="34" t="s">
        <v>368</v>
      </c>
      <c s="34" t="s">
        <v>2950</v>
      </c>
      <c s="35" t="s">
        <v>5</v>
      </c>
      <c s="6" t="s">
        <v>2916</v>
      </c>
      <c s="36" t="s">
        <v>2912</v>
      </c>
      <c s="37">
        <v>10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27</v>
      </c>
    </row>
    <row r="340" spans="1:5" ht="25.5">
      <c r="A340" s="35" t="s">
        <v>54</v>
      </c>
      <c r="E340" s="39" t="s">
        <v>2946</v>
      </c>
    </row>
    <row r="341" spans="1:5" ht="25.5">
      <c r="A341" s="35" t="s">
        <v>55</v>
      </c>
      <c r="E341" s="40" t="s">
        <v>2789</v>
      </c>
    </row>
    <row r="342" spans="1:5" ht="12.75">
      <c r="A342" t="s">
        <v>57</v>
      </c>
      <c r="E342" s="39" t="s">
        <v>5</v>
      </c>
    </row>
    <row r="343" spans="1:16" ht="12.75">
      <c r="A343" t="s">
        <v>49</v>
      </c>
      <c s="34" t="s">
        <v>373</v>
      </c>
      <c s="34" t="s">
        <v>2951</v>
      </c>
      <c s="35" t="s">
        <v>5</v>
      </c>
      <c s="6" t="s">
        <v>2952</v>
      </c>
      <c s="36" t="s">
        <v>2912</v>
      </c>
      <c s="37">
        <v>5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53</v>
      </c>
      <c>
        <f>(M343*21)/100</f>
      </c>
      <c t="s">
        <v>27</v>
      </c>
    </row>
    <row r="344" spans="1:5" ht="25.5">
      <c r="A344" s="35" t="s">
        <v>54</v>
      </c>
      <c r="E344" s="39" t="s">
        <v>2946</v>
      </c>
    </row>
    <row r="345" spans="1:5" ht="25.5">
      <c r="A345" s="35" t="s">
        <v>55</v>
      </c>
      <c r="E345" s="40" t="s">
        <v>2789</v>
      </c>
    </row>
    <row r="346" spans="1:5" ht="12.75">
      <c r="A346" t="s">
        <v>57</v>
      </c>
      <c r="E346" s="39" t="s">
        <v>5</v>
      </c>
    </row>
    <row r="347" spans="1:16" ht="12.75">
      <c r="A347" t="s">
        <v>49</v>
      </c>
      <c s="34" t="s">
        <v>376</v>
      </c>
      <c s="34" t="s">
        <v>2953</v>
      </c>
      <c s="35" t="s">
        <v>5</v>
      </c>
      <c s="6" t="s">
        <v>2954</v>
      </c>
      <c s="36" t="s">
        <v>144</v>
      </c>
      <c s="37">
        <v>2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53</v>
      </c>
      <c>
        <f>(M347*21)/100</f>
      </c>
      <c t="s">
        <v>27</v>
      </c>
    </row>
    <row r="348" spans="1:5" ht="12.75">
      <c r="A348" s="35" t="s">
        <v>54</v>
      </c>
      <c r="E348" s="39" t="s">
        <v>2955</v>
      </c>
    </row>
    <row r="349" spans="1:5" ht="25.5">
      <c r="A349" s="35" t="s">
        <v>55</v>
      </c>
      <c r="E349" s="40" t="s">
        <v>2789</v>
      </c>
    </row>
    <row r="350" spans="1:5" ht="12.75">
      <c r="A350" t="s">
        <v>57</v>
      </c>
      <c r="E350" s="39" t="s">
        <v>5</v>
      </c>
    </row>
    <row r="351" spans="1:16" ht="12.75">
      <c r="A351" t="s">
        <v>49</v>
      </c>
      <c s="34" t="s">
        <v>380</v>
      </c>
      <c s="34" t="s">
        <v>2956</v>
      </c>
      <c s="35" t="s">
        <v>5</v>
      </c>
      <c s="6" t="s">
        <v>2957</v>
      </c>
      <c s="36" t="s">
        <v>144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53</v>
      </c>
      <c>
        <f>(M351*21)/100</f>
      </c>
      <c t="s">
        <v>27</v>
      </c>
    </row>
    <row r="352" spans="1:5" ht="12.75">
      <c r="A352" s="35" t="s">
        <v>54</v>
      </c>
      <c r="E352" s="39" t="s">
        <v>2955</v>
      </c>
    </row>
    <row r="353" spans="1:5" ht="25.5">
      <c r="A353" s="35" t="s">
        <v>55</v>
      </c>
      <c r="E353" s="40" t="s">
        <v>2789</v>
      </c>
    </row>
    <row r="354" spans="1:5" ht="12.75">
      <c r="A354" t="s">
        <v>57</v>
      </c>
      <c r="E354" s="39" t="s">
        <v>5</v>
      </c>
    </row>
    <row r="355" spans="1:16" ht="12.75">
      <c r="A355" t="s">
        <v>49</v>
      </c>
      <c s="34" t="s">
        <v>384</v>
      </c>
      <c s="34" t="s">
        <v>2958</v>
      </c>
      <c s="35" t="s">
        <v>5</v>
      </c>
      <c s="6" t="s">
        <v>2959</v>
      </c>
      <c s="36" t="s">
        <v>144</v>
      </c>
      <c s="37">
        <v>6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53</v>
      </c>
      <c>
        <f>(M355*21)/100</f>
      </c>
      <c t="s">
        <v>27</v>
      </c>
    </row>
    <row r="356" spans="1:5" ht="12.75">
      <c r="A356" s="35" t="s">
        <v>54</v>
      </c>
      <c r="E356" s="39" t="s">
        <v>2955</v>
      </c>
    </row>
    <row r="357" spans="1:5" ht="25.5">
      <c r="A357" s="35" t="s">
        <v>55</v>
      </c>
      <c r="E357" s="40" t="s">
        <v>2789</v>
      </c>
    </row>
    <row r="358" spans="1:5" ht="12.75">
      <c r="A358" t="s">
        <v>57</v>
      </c>
      <c r="E358" s="39" t="s">
        <v>5</v>
      </c>
    </row>
    <row r="359" spans="1:16" ht="12.75">
      <c r="A359" t="s">
        <v>49</v>
      </c>
      <c s="34" t="s">
        <v>387</v>
      </c>
      <c s="34" t="s">
        <v>2960</v>
      </c>
      <c s="35" t="s">
        <v>5</v>
      </c>
      <c s="6" t="s">
        <v>2961</v>
      </c>
      <c s="36" t="s">
        <v>144</v>
      </c>
      <c s="37">
        <v>2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53</v>
      </c>
      <c>
        <f>(M359*21)/100</f>
      </c>
      <c t="s">
        <v>27</v>
      </c>
    </row>
    <row r="360" spans="1:5" ht="12.75">
      <c r="A360" s="35" t="s">
        <v>54</v>
      </c>
      <c r="E360" s="39" t="s">
        <v>2955</v>
      </c>
    </row>
    <row r="361" spans="1:5" ht="25.5">
      <c r="A361" s="35" t="s">
        <v>55</v>
      </c>
      <c r="E361" s="40" t="s">
        <v>2789</v>
      </c>
    </row>
    <row r="362" spans="1:5" ht="12.75">
      <c r="A362" t="s">
        <v>57</v>
      </c>
      <c r="E362" s="39" t="s">
        <v>5</v>
      </c>
    </row>
    <row r="363" spans="1:16" ht="12.75">
      <c r="A363" t="s">
        <v>49</v>
      </c>
      <c s="34" t="s">
        <v>391</v>
      </c>
      <c s="34" t="s">
        <v>2962</v>
      </c>
      <c s="35" t="s">
        <v>5</v>
      </c>
      <c s="6" t="s">
        <v>2963</v>
      </c>
      <c s="36" t="s">
        <v>144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53</v>
      </c>
      <c>
        <f>(M363*21)/100</f>
      </c>
      <c t="s">
        <v>27</v>
      </c>
    </row>
    <row r="364" spans="1:5" ht="12.75">
      <c r="A364" s="35" t="s">
        <v>54</v>
      </c>
      <c r="E364" s="39" t="s">
        <v>2955</v>
      </c>
    </row>
    <row r="365" spans="1:5" ht="25.5">
      <c r="A365" s="35" t="s">
        <v>55</v>
      </c>
      <c r="E365" s="40" t="s">
        <v>2789</v>
      </c>
    </row>
    <row r="366" spans="1:5" ht="12.75">
      <c r="A366" t="s">
        <v>57</v>
      </c>
      <c r="E366" s="39" t="s">
        <v>5</v>
      </c>
    </row>
    <row r="367" spans="1:16" ht="12.75">
      <c r="A367" t="s">
        <v>49</v>
      </c>
      <c s="34" t="s">
        <v>396</v>
      </c>
      <c s="34" t="s">
        <v>2964</v>
      </c>
      <c s="35" t="s">
        <v>5</v>
      </c>
      <c s="6" t="s">
        <v>2965</v>
      </c>
      <c s="36" t="s">
        <v>2912</v>
      </c>
      <c s="37">
        <v>1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53</v>
      </c>
      <c>
        <f>(M367*21)/100</f>
      </c>
      <c t="s">
        <v>27</v>
      </c>
    </row>
    <row r="368" spans="1:5" ht="25.5">
      <c r="A368" s="35" t="s">
        <v>54</v>
      </c>
      <c r="E368" s="39" t="s">
        <v>2946</v>
      </c>
    </row>
    <row r="369" spans="1:5" ht="25.5">
      <c r="A369" s="35" t="s">
        <v>55</v>
      </c>
      <c r="E369" s="40" t="s">
        <v>2789</v>
      </c>
    </row>
    <row r="370" spans="1:5" ht="12.75">
      <c r="A370" t="s">
        <v>57</v>
      </c>
      <c r="E370" s="39" t="s">
        <v>5</v>
      </c>
    </row>
    <row r="371" spans="1:16" ht="12.75">
      <c r="A371" t="s">
        <v>49</v>
      </c>
      <c s="34" t="s">
        <v>399</v>
      </c>
      <c s="34" t="s">
        <v>2966</v>
      </c>
      <c s="35" t="s">
        <v>5</v>
      </c>
      <c s="6" t="s">
        <v>2967</v>
      </c>
      <c s="36" t="s">
        <v>2912</v>
      </c>
      <c s="37">
        <v>6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53</v>
      </c>
      <c>
        <f>(M371*21)/100</f>
      </c>
      <c t="s">
        <v>27</v>
      </c>
    </row>
    <row r="372" spans="1:5" ht="25.5">
      <c r="A372" s="35" t="s">
        <v>54</v>
      </c>
      <c r="E372" s="39" t="s">
        <v>2946</v>
      </c>
    </row>
    <row r="373" spans="1:5" ht="25.5">
      <c r="A373" s="35" t="s">
        <v>55</v>
      </c>
      <c r="E373" s="40" t="s">
        <v>2789</v>
      </c>
    </row>
    <row r="374" spans="1:5" ht="12.75">
      <c r="A374" t="s">
        <v>57</v>
      </c>
      <c r="E374" s="39" t="s">
        <v>5</v>
      </c>
    </row>
    <row r="375" spans="1:16" ht="12.75">
      <c r="A375" t="s">
        <v>49</v>
      </c>
      <c s="34" t="s">
        <v>404</v>
      </c>
      <c s="34" t="s">
        <v>2968</v>
      </c>
      <c s="35" t="s">
        <v>5</v>
      </c>
      <c s="6" t="s">
        <v>2969</v>
      </c>
      <c s="36" t="s">
        <v>2912</v>
      </c>
      <c s="37">
        <v>2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53</v>
      </c>
      <c>
        <f>(M375*21)/100</f>
      </c>
      <c t="s">
        <v>27</v>
      </c>
    </row>
    <row r="376" spans="1:5" ht="25.5">
      <c r="A376" s="35" t="s">
        <v>54</v>
      </c>
      <c r="E376" s="39" t="s">
        <v>2946</v>
      </c>
    </row>
    <row r="377" spans="1:5" ht="25.5">
      <c r="A377" s="35" t="s">
        <v>55</v>
      </c>
      <c r="E377" s="40" t="s">
        <v>2789</v>
      </c>
    </row>
    <row r="378" spans="1:5" ht="12.75">
      <c r="A378" t="s">
        <v>57</v>
      </c>
      <c r="E378" s="39" t="s">
        <v>5</v>
      </c>
    </row>
    <row r="379" spans="1:16" ht="12.75">
      <c r="A379" t="s">
        <v>49</v>
      </c>
      <c s="34" t="s">
        <v>408</v>
      </c>
      <c s="34" t="s">
        <v>2970</v>
      </c>
      <c s="35" t="s">
        <v>5</v>
      </c>
      <c s="6" t="s">
        <v>2971</v>
      </c>
      <c s="36" t="s">
        <v>2912</v>
      </c>
      <c s="37">
        <v>2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53</v>
      </c>
      <c>
        <f>(M379*21)/100</f>
      </c>
      <c t="s">
        <v>27</v>
      </c>
    </row>
    <row r="380" spans="1:5" ht="25.5">
      <c r="A380" s="35" t="s">
        <v>54</v>
      </c>
      <c r="E380" s="39" t="s">
        <v>2946</v>
      </c>
    </row>
    <row r="381" spans="1:5" ht="25.5">
      <c r="A381" s="35" t="s">
        <v>55</v>
      </c>
      <c r="E381" s="40" t="s">
        <v>2789</v>
      </c>
    </row>
    <row r="382" spans="1:5" ht="12.75">
      <c r="A382" t="s">
        <v>57</v>
      </c>
      <c r="E382" s="39" t="s">
        <v>5</v>
      </c>
    </row>
    <row r="383" spans="1:16" ht="12.75">
      <c r="A383" t="s">
        <v>49</v>
      </c>
      <c s="34" t="s">
        <v>411</v>
      </c>
      <c s="34" t="s">
        <v>2972</v>
      </c>
      <c s="35" t="s">
        <v>5</v>
      </c>
      <c s="6" t="s">
        <v>2973</v>
      </c>
      <c s="36" t="s">
        <v>2912</v>
      </c>
      <c s="37">
        <v>2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53</v>
      </c>
      <c>
        <f>(M383*21)/100</f>
      </c>
      <c t="s">
        <v>27</v>
      </c>
    </row>
    <row r="384" spans="1:5" ht="25.5">
      <c r="A384" s="35" t="s">
        <v>54</v>
      </c>
      <c r="E384" s="39" t="s">
        <v>2946</v>
      </c>
    </row>
    <row r="385" spans="1:5" ht="25.5">
      <c r="A385" s="35" t="s">
        <v>55</v>
      </c>
      <c r="E385" s="40" t="s">
        <v>2789</v>
      </c>
    </row>
    <row r="386" spans="1:5" ht="12.75">
      <c r="A386" t="s">
        <v>57</v>
      </c>
      <c r="E386" s="39" t="s">
        <v>5</v>
      </c>
    </row>
    <row r="387" spans="1:16" ht="12.75">
      <c r="A387" t="s">
        <v>49</v>
      </c>
      <c s="34" t="s">
        <v>415</v>
      </c>
      <c s="34" t="s">
        <v>2974</v>
      </c>
      <c s="35" t="s">
        <v>5</v>
      </c>
      <c s="6" t="s">
        <v>2975</v>
      </c>
      <c s="36" t="s">
        <v>144</v>
      </c>
      <c s="37">
        <v>11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611</v>
      </c>
      <c>
        <f>(M387*21)/100</f>
      </c>
      <c t="s">
        <v>27</v>
      </c>
    </row>
    <row r="388" spans="1:5" ht="12.75">
      <c r="A388" s="35" t="s">
        <v>54</v>
      </c>
      <c r="E388" s="39" t="s">
        <v>2955</v>
      </c>
    </row>
    <row r="389" spans="1:5" ht="25.5">
      <c r="A389" s="35" t="s">
        <v>55</v>
      </c>
      <c r="E389" s="40" t="s">
        <v>2789</v>
      </c>
    </row>
    <row r="390" spans="1:5" ht="12.75">
      <c r="A390" t="s">
        <v>57</v>
      </c>
      <c r="E390" s="39" t="s">
        <v>5</v>
      </c>
    </row>
    <row r="391" spans="1:16" ht="12.75">
      <c r="A391" t="s">
        <v>49</v>
      </c>
      <c s="34" t="s">
        <v>419</v>
      </c>
      <c s="34" t="s">
        <v>2976</v>
      </c>
      <c s="35" t="s">
        <v>5</v>
      </c>
      <c s="6" t="s">
        <v>2977</v>
      </c>
      <c s="36" t="s">
        <v>144</v>
      </c>
      <c s="37">
        <v>27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611</v>
      </c>
      <c>
        <f>(M391*21)/100</f>
      </c>
      <c t="s">
        <v>27</v>
      </c>
    </row>
    <row r="392" spans="1:5" ht="12.75">
      <c r="A392" s="35" t="s">
        <v>54</v>
      </c>
      <c r="E392" s="39" t="s">
        <v>2955</v>
      </c>
    </row>
    <row r="393" spans="1:5" ht="25.5">
      <c r="A393" s="35" t="s">
        <v>55</v>
      </c>
      <c r="E393" s="40" t="s">
        <v>2789</v>
      </c>
    </row>
    <row r="394" spans="1:5" ht="12.75">
      <c r="A394" t="s">
        <v>57</v>
      </c>
      <c r="E394" s="39" t="s">
        <v>5</v>
      </c>
    </row>
    <row r="395" spans="1:16" ht="12.75">
      <c r="A395" t="s">
        <v>49</v>
      </c>
      <c s="34" t="s">
        <v>424</v>
      </c>
      <c s="34" t="s">
        <v>2978</v>
      </c>
      <c s="35" t="s">
        <v>5</v>
      </c>
      <c s="6" t="s">
        <v>2979</v>
      </c>
      <c s="36" t="s">
        <v>144</v>
      </c>
      <c s="37">
        <v>10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611</v>
      </c>
      <c>
        <f>(M395*21)/100</f>
      </c>
      <c t="s">
        <v>27</v>
      </c>
    </row>
    <row r="396" spans="1:5" ht="12.75">
      <c r="A396" s="35" t="s">
        <v>54</v>
      </c>
      <c r="E396" s="39" t="s">
        <v>2955</v>
      </c>
    </row>
    <row r="397" spans="1:5" ht="25.5">
      <c r="A397" s="35" t="s">
        <v>55</v>
      </c>
      <c r="E397" s="40" t="s">
        <v>2789</v>
      </c>
    </row>
    <row r="398" spans="1:5" ht="12.75">
      <c r="A398" t="s">
        <v>57</v>
      </c>
      <c r="E398" s="39" t="s">
        <v>5</v>
      </c>
    </row>
    <row r="399" spans="1:16" ht="12.75">
      <c r="A399" t="s">
        <v>49</v>
      </c>
      <c s="34" t="s">
        <v>428</v>
      </c>
      <c s="34" t="s">
        <v>2980</v>
      </c>
      <c s="35" t="s">
        <v>5</v>
      </c>
      <c s="6" t="s">
        <v>2981</v>
      </c>
      <c s="36" t="s">
        <v>144</v>
      </c>
      <c s="37">
        <v>10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611</v>
      </c>
      <c>
        <f>(M399*21)/100</f>
      </c>
      <c t="s">
        <v>27</v>
      </c>
    </row>
    <row r="400" spans="1:5" ht="12.75">
      <c r="A400" s="35" t="s">
        <v>54</v>
      </c>
      <c r="E400" s="39" t="s">
        <v>2955</v>
      </c>
    </row>
    <row r="401" spans="1:5" ht="25.5">
      <c r="A401" s="35" t="s">
        <v>55</v>
      </c>
      <c r="E401" s="40" t="s">
        <v>2789</v>
      </c>
    </row>
    <row r="402" spans="1:5" ht="12.75">
      <c r="A402" t="s">
        <v>57</v>
      </c>
      <c r="E402" s="39" t="s">
        <v>5</v>
      </c>
    </row>
    <row r="403" spans="1:16" ht="12.75">
      <c r="A403" t="s">
        <v>49</v>
      </c>
      <c s="34" t="s">
        <v>431</v>
      </c>
      <c s="34" t="s">
        <v>2982</v>
      </c>
      <c s="35" t="s">
        <v>5</v>
      </c>
      <c s="6" t="s">
        <v>2983</v>
      </c>
      <c s="36" t="s">
        <v>144</v>
      </c>
      <c s="37">
        <v>5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611</v>
      </c>
      <c>
        <f>(M403*21)/100</f>
      </c>
      <c t="s">
        <v>27</v>
      </c>
    </row>
    <row r="404" spans="1:5" ht="12.75">
      <c r="A404" s="35" t="s">
        <v>54</v>
      </c>
      <c r="E404" s="39" t="s">
        <v>2955</v>
      </c>
    </row>
    <row r="405" spans="1:5" ht="25.5">
      <c r="A405" s="35" t="s">
        <v>55</v>
      </c>
      <c r="E405" s="40" t="s">
        <v>2789</v>
      </c>
    </row>
    <row r="406" spans="1:5" ht="12.75">
      <c r="A406" t="s">
        <v>57</v>
      </c>
      <c r="E406" s="39" t="s">
        <v>5</v>
      </c>
    </row>
    <row r="407" spans="1:16" ht="12.75">
      <c r="A407" t="s">
        <v>49</v>
      </c>
      <c s="34" t="s">
        <v>434</v>
      </c>
      <c s="34" t="s">
        <v>2984</v>
      </c>
      <c s="35" t="s">
        <v>5</v>
      </c>
      <c s="6" t="s">
        <v>2918</v>
      </c>
      <c s="36" t="s">
        <v>95</v>
      </c>
      <c s="37">
        <v>15.2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611</v>
      </c>
      <c>
        <f>(M407*21)/100</f>
      </c>
      <c t="s">
        <v>27</v>
      </c>
    </row>
    <row r="408" spans="1:5" ht="12.75">
      <c r="A408" s="35" t="s">
        <v>54</v>
      </c>
      <c r="E408" s="39" t="s">
        <v>5</v>
      </c>
    </row>
    <row r="409" spans="1:5" ht="25.5">
      <c r="A409" s="35" t="s">
        <v>55</v>
      </c>
      <c r="E409" s="40" t="s">
        <v>2789</v>
      </c>
    </row>
    <row r="410" spans="1:5" ht="12.75">
      <c r="A410" t="s">
        <v>57</v>
      </c>
      <c r="E410" s="39" t="s">
        <v>5</v>
      </c>
    </row>
    <row r="411" spans="1:16" ht="12.75">
      <c r="A411" t="s">
        <v>49</v>
      </c>
      <c s="34" t="s">
        <v>437</v>
      </c>
      <c s="34" t="s">
        <v>2985</v>
      </c>
      <c s="35" t="s">
        <v>5</v>
      </c>
      <c s="6" t="s">
        <v>2920</v>
      </c>
      <c s="36" t="s">
        <v>114</v>
      </c>
      <c s="37">
        <v>0.3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611</v>
      </c>
      <c>
        <f>(M411*21)/100</f>
      </c>
      <c t="s">
        <v>27</v>
      </c>
    </row>
    <row r="412" spans="1:5" ht="12.75">
      <c r="A412" s="35" t="s">
        <v>54</v>
      </c>
      <c r="E412" s="39" t="s">
        <v>5</v>
      </c>
    </row>
    <row r="413" spans="1:5" ht="25.5">
      <c r="A413" s="35" t="s">
        <v>55</v>
      </c>
      <c r="E413" s="40" t="s">
        <v>2789</v>
      </c>
    </row>
    <row r="414" spans="1:5" ht="12.75">
      <c r="A414" t="s">
        <v>57</v>
      </c>
      <c r="E414" s="39" t="s">
        <v>5</v>
      </c>
    </row>
    <row r="415" spans="1:16" ht="12.75">
      <c r="A415" t="s">
        <v>49</v>
      </c>
      <c s="34" t="s">
        <v>440</v>
      </c>
      <c s="34" t="s">
        <v>2986</v>
      </c>
      <c s="35" t="s">
        <v>5</v>
      </c>
      <c s="6" t="s">
        <v>2987</v>
      </c>
      <c s="36" t="s">
        <v>1355</v>
      </c>
      <c s="37">
        <v>1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611</v>
      </c>
      <c>
        <f>(M415*21)/100</f>
      </c>
      <c t="s">
        <v>27</v>
      </c>
    </row>
    <row r="416" spans="1:5" ht="12.75">
      <c r="A416" s="35" t="s">
        <v>54</v>
      </c>
      <c r="E416" s="39" t="s">
        <v>5</v>
      </c>
    </row>
    <row r="417" spans="1:5" ht="25.5">
      <c r="A417" s="35" t="s">
        <v>55</v>
      </c>
      <c r="E417" s="40" t="s">
        <v>2789</v>
      </c>
    </row>
    <row r="418" spans="1:5" ht="12.75">
      <c r="A418" t="s">
        <v>57</v>
      </c>
      <c r="E418" s="39" t="s">
        <v>5</v>
      </c>
    </row>
    <row r="419" spans="1:16" ht="12.75">
      <c r="A419" t="s">
        <v>49</v>
      </c>
      <c s="34" t="s">
        <v>444</v>
      </c>
      <c s="34" t="s">
        <v>2988</v>
      </c>
      <c s="35" t="s">
        <v>5</v>
      </c>
      <c s="6" t="s">
        <v>2989</v>
      </c>
      <c s="36" t="s">
        <v>1355</v>
      </c>
      <c s="37">
        <v>1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611</v>
      </c>
      <c>
        <f>(M419*21)/100</f>
      </c>
      <c t="s">
        <v>27</v>
      </c>
    </row>
    <row r="420" spans="1:5" ht="12.75">
      <c r="A420" s="35" t="s">
        <v>54</v>
      </c>
      <c r="E420" s="39" t="s">
        <v>5</v>
      </c>
    </row>
    <row r="421" spans="1:5" ht="25.5">
      <c r="A421" s="35" t="s">
        <v>55</v>
      </c>
      <c r="E421" s="40" t="s">
        <v>2789</v>
      </c>
    </row>
    <row r="422" spans="1:5" ht="12.75">
      <c r="A422" t="s">
        <v>57</v>
      </c>
      <c r="E422" s="39" t="s">
        <v>5</v>
      </c>
    </row>
    <row r="423" spans="1:13" ht="12.75">
      <c r="A423" t="s">
        <v>46</v>
      </c>
      <c r="C423" s="31" t="s">
        <v>74</v>
      </c>
      <c r="E423" s="33" t="s">
        <v>2990</v>
      </c>
      <c r="J423" s="32">
        <f>0</f>
      </c>
      <c s="32">
        <f>0</f>
      </c>
      <c s="32">
        <f>0+L424+L428+L432+L436+L440</f>
      </c>
      <c s="32">
        <f>0+M424+M428+M432+M436+M440</f>
      </c>
    </row>
    <row r="424" spans="1:16" ht="12.75">
      <c r="A424" t="s">
        <v>49</v>
      </c>
      <c s="34" t="s">
        <v>448</v>
      </c>
      <c s="34" t="s">
        <v>2991</v>
      </c>
      <c s="35" t="s">
        <v>5</v>
      </c>
      <c s="6" t="s">
        <v>2992</v>
      </c>
      <c s="36" t="s">
        <v>1355</v>
      </c>
      <c s="37">
        <v>1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611</v>
      </c>
      <c>
        <f>(M424*21)/100</f>
      </c>
      <c t="s">
        <v>27</v>
      </c>
    </row>
    <row r="425" spans="1:5" ht="12.75">
      <c r="A425" s="35" t="s">
        <v>54</v>
      </c>
      <c r="E425" s="39" t="s">
        <v>5</v>
      </c>
    </row>
    <row r="426" spans="1:5" ht="25.5">
      <c r="A426" s="35" t="s">
        <v>55</v>
      </c>
      <c r="E426" s="40" t="s">
        <v>2789</v>
      </c>
    </row>
    <row r="427" spans="1:5" ht="12.75">
      <c r="A427" t="s">
        <v>57</v>
      </c>
      <c r="E427" s="39" t="s">
        <v>5</v>
      </c>
    </row>
    <row r="428" spans="1:16" ht="12.75">
      <c r="A428" t="s">
        <v>49</v>
      </c>
      <c s="34" t="s">
        <v>452</v>
      </c>
      <c s="34" t="s">
        <v>2993</v>
      </c>
      <c s="35" t="s">
        <v>5</v>
      </c>
      <c s="6" t="s">
        <v>2994</v>
      </c>
      <c s="36" t="s">
        <v>1355</v>
      </c>
      <c s="37">
        <v>1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611</v>
      </c>
      <c>
        <f>(M428*21)/100</f>
      </c>
      <c t="s">
        <v>27</v>
      </c>
    </row>
    <row r="429" spans="1:5" ht="12.75">
      <c r="A429" s="35" t="s">
        <v>54</v>
      </c>
      <c r="E429" s="39" t="s">
        <v>5</v>
      </c>
    </row>
    <row r="430" spans="1:5" ht="25.5">
      <c r="A430" s="35" t="s">
        <v>55</v>
      </c>
      <c r="E430" s="40" t="s">
        <v>2789</v>
      </c>
    </row>
    <row r="431" spans="1:5" ht="12.75">
      <c r="A431" t="s">
        <v>57</v>
      </c>
      <c r="E431" s="39" t="s">
        <v>5</v>
      </c>
    </row>
    <row r="432" spans="1:16" ht="12.75">
      <c r="A432" t="s">
        <v>49</v>
      </c>
      <c s="34" t="s">
        <v>456</v>
      </c>
      <c s="34" t="s">
        <v>2995</v>
      </c>
      <c s="35" t="s">
        <v>5</v>
      </c>
      <c s="6" t="s">
        <v>2996</v>
      </c>
      <c s="36" t="s">
        <v>1355</v>
      </c>
      <c s="37">
        <v>1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611</v>
      </c>
      <c>
        <f>(M432*21)/100</f>
      </c>
      <c t="s">
        <v>27</v>
      </c>
    </row>
    <row r="433" spans="1:5" ht="12.75">
      <c r="A433" s="35" t="s">
        <v>54</v>
      </c>
      <c r="E433" s="39" t="s">
        <v>5</v>
      </c>
    </row>
    <row r="434" spans="1:5" ht="25.5">
      <c r="A434" s="35" t="s">
        <v>55</v>
      </c>
      <c r="E434" s="40" t="s">
        <v>2789</v>
      </c>
    </row>
    <row r="435" spans="1:5" ht="12.75">
      <c r="A435" t="s">
        <v>57</v>
      </c>
      <c r="E435" s="39" t="s">
        <v>5</v>
      </c>
    </row>
    <row r="436" spans="1:16" ht="12.75">
      <c r="A436" t="s">
        <v>49</v>
      </c>
      <c s="34" t="s">
        <v>460</v>
      </c>
      <c s="34" t="s">
        <v>2997</v>
      </c>
      <c s="35" t="s">
        <v>5</v>
      </c>
      <c s="6" t="s">
        <v>2998</v>
      </c>
      <c s="36" t="s">
        <v>1355</v>
      </c>
      <c s="37">
        <v>1</v>
      </c>
      <c s="36">
        <v>0</v>
      </c>
      <c s="36">
        <f>ROUND(G436*H436,6)</f>
      </c>
      <c r="L436" s="38">
        <v>0</v>
      </c>
      <c s="32">
        <f>ROUND(ROUND(L436,2)*ROUND(G436,3),2)</f>
      </c>
      <c s="36" t="s">
        <v>611</v>
      </c>
      <c>
        <f>(M436*21)/100</f>
      </c>
      <c t="s">
        <v>27</v>
      </c>
    </row>
    <row r="437" spans="1:5" ht="12.75">
      <c r="A437" s="35" t="s">
        <v>54</v>
      </c>
      <c r="E437" s="39" t="s">
        <v>5</v>
      </c>
    </row>
    <row r="438" spans="1:5" ht="25.5">
      <c r="A438" s="35" t="s">
        <v>55</v>
      </c>
      <c r="E438" s="40" t="s">
        <v>2789</v>
      </c>
    </row>
    <row r="439" spans="1:5" ht="12.75">
      <c r="A439" t="s">
        <v>57</v>
      </c>
      <c r="E439" s="39" t="s">
        <v>5</v>
      </c>
    </row>
    <row r="440" spans="1:16" ht="12.75">
      <c r="A440" t="s">
        <v>49</v>
      </c>
      <c s="34" t="s">
        <v>464</v>
      </c>
      <c s="34" t="s">
        <v>2999</v>
      </c>
      <c s="35" t="s">
        <v>5</v>
      </c>
      <c s="6" t="s">
        <v>3000</v>
      </c>
      <c s="36" t="s">
        <v>1355</v>
      </c>
      <c s="37">
        <v>1</v>
      </c>
      <c s="36">
        <v>0</v>
      </c>
      <c s="36">
        <f>ROUND(G440*H440,6)</f>
      </c>
      <c r="L440" s="38">
        <v>0</v>
      </c>
      <c s="32">
        <f>ROUND(ROUND(L440,2)*ROUND(G440,3),2)</f>
      </c>
      <c s="36" t="s">
        <v>611</v>
      </c>
      <c>
        <f>(M440*21)/100</f>
      </c>
      <c t="s">
        <v>27</v>
      </c>
    </row>
    <row r="441" spans="1:5" ht="12.75">
      <c r="A441" s="35" t="s">
        <v>54</v>
      </c>
      <c r="E441" s="39" t="s">
        <v>5</v>
      </c>
    </row>
    <row r="442" spans="1:5" ht="25.5">
      <c r="A442" s="35" t="s">
        <v>55</v>
      </c>
      <c r="E442" s="40" t="s">
        <v>2789</v>
      </c>
    </row>
    <row r="443" spans="1:5" ht="12.75">
      <c r="A443" t="s">
        <v>57</v>
      </c>
      <c r="E443" s="39" t="s">
        <v>5</v>
      </c>
    </row>
    <row r="444" spans="1:13" ht="12.75">
      <c r="A444" t="s">
        <v>46</v>
      </c>
      <c r="C444" s="31" t="s">
        <v>77</v>
      </c>
      <c r="E444" s="33" t="s">
        <v>2130</v>
      </c>
      <c r="J444" s="32">
        <f>0</f>
      </c>
      <c s="32">
        <f>0</f>
      </c>
      <c s="32">
        <f>0+L445+L449+L453+L457+L461+L465+L469</f>
      </c>
      <c s="32">
        <f>0+M445+M449+M453+M457+M461+M465+M469</f>
      </c>
    </row>
    <row r="445" spans="1:16" ht="12.75">
      <c r="A445" t="s">
        <v>49</v>
      </c>
      <c s="34" t="s">
        <v>468</v>
      </c>
      <c s="34" t="s">
        <v>3001</v>
      </c>
      <c s="35" t="s">
        <v>5</v>
      </c>
      <c s="6" t="s">
        <v>3002</v>
      </c>
      <c s="36" t="s">
        <v>1355</v>
      </c>
      <c s="37">
        <v>1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611</v>
      </c>
      <c>
        <f>(M445*21)/100</f>
      </c>
      <c t="s">
        <v>27</v>
      </c>
    </row>
    <row r="446" spans="1:5" ht="12.75">
      <c r="A446" s="35" t="s">
        <v>54</v>
      </c>
      <c r="E446" s="39" t="s">
        <v>5</v>
      </c>
    </row>
    <row r="447" spans="1:5" ht="25.5">
      <c r="A447" s="35" t="s">
        <v>55</v>
      </c>
      <c r="E447" s="40" t="s">
        <v>2789</v>
      </c>
    </row>
    <row r="448" spans="1:5" ht="12.75">
      <c r="A448" t="s">
        <v>57</v>
      </c>
      <c r="E448" s="39" t="s">
        <v>5</v>
      </c>
    </row>
    <row r="449" spans="1:16" ht="12.75">
      <c r="A449" t="s">
        <v>49</v>
      </c>
      <c s="34" t="s">
        <v>472</v>
      </c>
      <c s="34" t="s">
        <v>3003</v>
      </c>
      <c s="35" t="s">
        <v>5</v>
      </c>
      <c s="6" t="s">
        <v>3004</v>
      </c>
      <c s="36" t="s">
        <v>1355</v>
      </c>
      <c s="37">
        <v>1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611</v>
      </c>
      <c>
        <f>(M449*21)/100</f>
      </c>
      <c t="s">
        <v>27</v>
      </c>
    </row>
    <row r="450" spans="1:5" ht="12.75">
      <c r="A450" s="35" t="s">
        <v>54</v>
      </c>
      <c r="E450" s="39" t="s">
        <v>5</v>
      </c>
    </row>
    <row r="451" spans="1:5" ht="25.5">
      <c r="A451" s="35" t="s">
        <v>55</v>
      </c>
      <c r="E451" s="40" t="s">
        <v>2789</v>
      </c>
    </row>
    <row r="452" spans="1:5" ht="12.75">
      <c r="A452" t="s">
        <v>57</v>
      </c>
      <c r="E452" s="39" t="s">
        <v>5</v>
      </c>
    </row>
    <row r="453" spans="1:16" ht="12.75">
      <c r="A453" t="s">
        <v>49</v>
      </c>
      <c s="34" t="s">
        <v>476</v>
      </c>
      <c s="34" t="s">
        <v>3005</v>
      </c>
      <c s="35" t="s">
        <v>5</v>
      </c>
      <c s="6" t="s">
        <v>2009</v>
      </c>
      <c s="36" t="s">
        <v>1355</v>
      </c>
      <c s="37">
        <v>1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611</v>
      </c>
      <c>
        <f>(M453*21)/100</f>
      </c>
      <c t="s">
        <v>27</v>
      </c>
    </row>
    <row r="454" spans="1:5" ht="12.75">
      <c r="A454" s="35" t="s">
        <v>54</v>
      </c>
      <c r="E454" s="39" t="s">
        <v>5</v>
      </c>
    </row>
    <row r="455" spans="1:5" ht="25.5">
      <c r="A455" s="35" t="s">
        <v>55</v>
      </c>
      <c r="E455" s="40" t="s">
        <v>2789</v>
      </c>
    </row>
    <row r="456" spans="1:5" ht="12.75">
      <c r="A456" t="s">
        <v>57</v>
      </c>
      <c r="E456" s="39" t="s">
        <v>5</v>
      </c>
    </row>
    <row r="457" spans="1:16" ht="12.75">
      <c r="A457" t="s">
        <v>49</v>
      </c>
      <c s="34" t="s">
        <v>480</v>
      </c>
      <c s="34" t="s">
        <v>3006</v>
      </c>
      <c s="35" t="s">
        <v>5</v>
      </c>
      <c s="6" t="s">
        <v>3007</v>
      </c>
      <c s="36" t="s">
        <v>1355</v>
      </c>
      <c s="37">
        <v>1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611</v>
      </c>
      <c>
        <f>(M457*21)/100</f>
      </c>
      <c t="s">
        <v>27</v>
      </c>
    </row>
    <row r="458" spans="1:5" ht="12.75">
      <c r="A458" s="35" t="s">
        <v>54</v>
      </c>
      <c r="E458" s="39" t="s">
        <v>5</v>
      </c>
    </row>
    <row r="459" spans="1:5" ht="25.5">
      <c r="A459" s="35" t="s">
        <v>55</v>
      </c>
      <c r="E459" s="40" t="s">
        <v>2789</v>
      </c>
    </row>
    <row r="460" spans="1:5" ht="12.75">
      <c r="A460" t="s">
        <v>57</v>
      </c>
      <c r="E460" s="39" t="s">
        <v>5</v>
      </c>
    </row>
    <row r="461" spans="1:16" ht="12.75">
      <c r="A461" t="s">
        <v>49</v>
      </c>
      <c s="34" t="s">
        <v>484</v>
      </c>
      <c s="34" t="s">
        <v>3008</v>
      </c>
      <c s="35" t="s">
        <v>5</v>
      </c>
      <c s="6" t="s">
        <v>3009</v>
      </c>
      <c s="36" t="s">
        <v>1355</v>
      </c>
      <c s="37">
        <v>1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611</v>
      </c>
      <c>
        <f>(M461*21)/100</f>
      </c>
      <c t="s">
        <v>27</v>
      </c>
    </row>
    <row r="462" spans="1:5" ht="12.75">
      <c r="A462" s="35" t="s">
        <v>54</v>
      </c>
      <c r="E462" s="39" t="s">
        <v>5</v>
      </c>
    </row>
    <row r="463" spans="1:5" ht="25.5">
      <c r="A463" s="35" t="s">
        <v>55</v>
      </c>
      <c r="E463" s="40" t="s">
        <v>2789</v>
      </c>
    </row>
    <row r="464" spans="1:5" ht="12.75">
      <c r="A464" t="s">
        <v>57</v>
      </c>
      <c r="E464" s="39" t="s">
        <v>5</v>
      </c>
    </row>
    <row r="465" spans="1:16" ht="12.75">
      <c r="A465" t="s">
        <v>49</v>
      </c>
      <c s="34" t="s">
        <v>488</v>
      </c>
      <c s="34" t="s">
        <v>3010</v>
      </c>
      <c s="35" t="s">
        <v>5</v>
      </c>
      <c s="6" t="s">
        <v>2780</v>
      </c>
      <c s="36" t="s">
        <v>1355</v>
      </c>
      <c s="37">
        <v>1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611</v>
      </c>
      <c>
        <f>(M465*21)/100</f>
      </c>
      <c t="s">
        <v>27</v>
      </c>
    </row>
    <row r="466" spans="1:5" ht="12.75">
      <c r="A466" s="35" t="s">
        <v>54</v>
      </c>
      <c r="E466" s="39" t="s">
        <v>5</v>
      </c>
    </row>
    <row r="467" spans="1:5" ht="25.5">
      <c r="A467" s="35" t="s">
        <v>55</v>
      </c>
      <c r="E467" s="40" t="s">
        <v>2789</v>
      </c>
    </row>
    <row r="468" spans="1:5" ht="12.75">
      <c r="A468" t="s">
        <v>57</v>
      </c>
      <c r="E468" s="39" t="s">
        <v>5</v>
      </c>
    </row>
    <row r="469" spans="1:16" ht="12.75">
      <c r="A469" t="s">
        <v>49</v>
      </c>
      <c s="34" t="s">
        <v>492</v>
      </c>
      <c s="34" t="s">
        <v>3011</v>
      </c>
      <c s="35" t="s">
        <v>5</v>
      </c>
      <c s="6" t="s">
        <v>3012</v>
      </c>
      <c s="36" t="s">
        <v>1355</v>
      </c>
      <c s="37">
        <v>1</v>
      </c>
      <c s="36">
        <v>0</v>
      </c>
      <c s="36">
        <f>ROUND(G469*H469,6)</f>
      </c>
      <c r="L469" s="38">
        <v>0</v>
      </c>
      <c s="32">
        <f>ROUND(ROUND(L469,2)*ROUND(G469,3),2)</f>
      </c>
      <c s="36" t="s">
        <v>611</v>
      </c>
      <c>
        <f>(M469*21)/100</f>
      </c>
      <c t="s">
        <v>27</v>
      </c>
    </row>
    <row r="470" spans="1:5" ht="12.75">
      <c r="A470" s="35" t="s">
        <v>54</v>
      </c>
      <c r="E470" s="39" t="s">
        <v>5</v>
      </c>
    </row>
    <row r="471" spans="1:5" ht="25.5">
      <c r="A471" s="35" t="s">
        <v>55</v>
      </c>
      <c r="E471" s="40" t="s">
        <v>2789</v>
      </c>
    </row>
    <row r="472" spans="1:5" ht="12.75">
      <c r="A472" t="s">
        <v>57</v>
      </c>
      <c r="E47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3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COUNTIFS(L8:L342,"=0",A8:A342,"P")+COUNTIFS(L8:L342,"",A8:A342,"P")+SUM(Q8:Q342)</f>
      </c>
    </row>
    <row r="8" spans="1:13" ht="12.75">
      <c r="A8" t="s">
        <v>44</v>
      </c>
      <c r="C8" s="28" t="s">
        <v>3015</v>
      </c>
      <c r="E8" s="30" t="s">
        <v>3014</v>
      </c>
      <c r="J8" s="29">
        <f>0+J9+J34+J63+J104+J137+J178+J187+J280+J325</f>
      </c>
      <c s="29">
        <f>0+K9+K34+K63+K104+K137+K178+K187+K280+K325</f>
      </c>
      <c s="29">
        <f>0+L9+L34+L63+L104+L137+L178+L187+L280+L325</f>
      </c>
      <c s="29">
        <f>0+M9+M34+M63+M104+M137+M178+M187+M280+M325</f>
      </c>
    </row>
    <row r="9" spans="1:13" ht="12.75">
      <c r="A9" t="s">
        <v>46</v>
      </c>
      <c r="C9" s="31" t="s">
        <v>47</v>
      </c>
      <c r="E9" s="33" t="s">
        <v>3016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47</v>
      </c>
      <c s="34" t="s">
        <v>3017</v>
      </c>
      <c s="35" t="s">
        <v>5</v>
      </c>
      <c s="6" t="s">
        <v>3018</v>
      </c>
      <c s="36" t="s">
        <v>600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611</v>
      </c>
      <c>
        <f>(M10*21)/100</f>
      </c>
      <c t="s">
        <v>27</v>
      </c>
    </row>
    <row r="11" spans="1:5" ht="76.5">
      <c r="A11" s="35" t="s">
        <v>54</v>
      </c>
      <c r="E11" s="39" t="s">
        <v>3019</v>
      </c>
    </row>
    <row r="12" spans="1:5" ht="25.5">
      <c r="A12" s="35" t="s">
        <v>55</v>
      </c>
      <c r="E12" s="40" t="s">
        <v>3020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3021</v>
      </c>
      <c s="35" t="s">
        <v>5</v>
      </c>
      <c s="6" t="s">
        <v>3022</v>
      </c>
      <c s="36" t="s">
        <v>95</v>
      </c>
      <c s="37">
        <v>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611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25.5">
      <c r="A16" s="35" t="s">
        <v>55</v>
      </c>
      <c r="E16" s="40" t="s">
        <v>3020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3023</v>
      </c>
      <c s="35" t="s">
        <v>5</v>
      </c>
      <c s="6" t="s">
        <v>3024</v>
      </c>
      <c s="36" t="s">
        <v>2912</v>
      </c>
      <c s="37">
        <v>15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611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55</v>
      </c>
      <c r="E20" s="40" t="s">
        <v>3020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3025</v>
      </c>
      <c s="35" t="s">
        <v>5</v>
      </c>
      <c s="6" t="s">
        <v>3026</v>
      </c>
      <c s="36" t="s">
        <v>95</v>
      </c>
      <c s="37">
        <v>40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611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25.5">
      <c r="A24" s="35" t="s">
        <v>55</v>
      </c>
      <c r="E24" s="40" t="s">
        <v>3020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3027</v>
      </c>
      <c s="35" t="s">
        <v>5</v>
      </c>
      <c s="6" t="s">
        <v>3028</v>
      </c>
      <c s="36" t="s">
        <v>600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611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25.5">
      <c r="A28" s="35" t="s">
        <v>55</v>
      </c>
      <c r="E28" s="40" t="s">
        <v>3020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70</v>
      </c>
      <c s="34" t="s">
        <v>3029</v>
      </c>
      <c s="35" t="s">
        <v>5</v>
      </c>
      <c s="6" t="s">
        <v>3030</v>
      </c>
      <c s="36" t="s">
        <v>600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611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25.5">
      <c r="A32" s="35" t="s">
        <v>55</v>
      </c>
      <c r="E32" s="40" t="s">
        <v>3020</v>
      </c>
    </row>
    <row r="33" spans="1:5" ht="12.75">
      <c r="A33" t="s">
        <v>57</v>
      </c>
      <c r="E33" s="39" t="s">
        <v>5</v>
      </c>
    </row>
    <row r="34" spans="1:13" ht="12.75">
      <c r="A34" t="s">
        <v>46</v>
      </c>
      <c r="C34" s="31" t="s">
        <v>27</v>
      </c>
      <c r="E34" s="33" t="s">
        <v>3031</v>
      </c>
      <c r="J34" s="32">
        <f>0</f>
      </c>
      <c s="32">
        <f>0</f>
      </c>
      <c s="32">
        <f>0+L35+L39+L43+L47+L51+L55+L59</f>
      </c>
      <c s="32">
        <f>0+M35+M39+M43+M47+M51+M55+M59</f>
      </c>
    </row>
    <row r="35" spans="1:16" ht="25.5">
      <c r="A35" t="s">
        <v>49</v>
      </c>
      <c s="34" t="s">
        <v>74</v>
      </c>
      <c s="34" t="s">
        <v>3032</v>
      </c>
      <c s="35" t="s">
        <v>5</v>
      </c>
      <c s="6" t="s">
        <v>3033</v>
      </c>
      <c s="36" t="s">
        <v>600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611</v>
      </c>
      <c>
        <f>(M35*21)/100</f>
      </c>
      <c t="s">
        <v>27</v>
      </c>
    </row>
    <row r="36" spans="1:5" ht="12.75">
      <c r="A36" s="35" t="s">
        <v>54</v>
      </c>
      <c r="E36" s="39" t="s">
        <v>3034</v>
      </c>
    </row>
    <row r="37" spans="1:5" ht="25.5">
      <c r="A37" s="35" t="s">
        <v>55</v>
      </c>
      <c r="E37" s="40" t="s">
        <v>3020</v>
      </c>
    </row>
    <row r="38" spans="1:5" ht="12.75">
      <c r="A38" t="s">
        <v>57</v>
      </c>
      <c r="E38" s="39" t="s">
        <v>5</v>
      </c>
    </row>
    <row r="39" spans="1:16" ht="12.75">
      <c r="A39" t="s">
        <v>49</v>
      </c>
      <c s="34" t="s">
        <v>77</v>
      </c>
      <c s="34" t="s">
        <v>3035</v>
      </c>
      <c s="35" t="s">
        <v>5</v>
      </c>
      <c s="6" t="s">
        <v>3036</v>
      </c>
      <c s="36" t="s">
        <v>2912</v>
      </c>
      <c s="37">
        <v>95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611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25.5">
      <c r="A41" s="35" t="s">
        <v>55</v>
      </c>
      <c r="E41" s="40" t="s">
        <v>3020</v>
      </c>
    </row>
    <row r="42" spans="1:5" ht="12.75">
      <c r="A42" t="s">
        <v>57</v>
      </c>
      <c r="E42" s="39" t="s">
        <v>5</v>
      </c>
    </row>
    <row r="43" spans="1:16" ht="12.75">
      <c r="A43" t="s">
        <v>49</v>
      </c>
      <c s="34" t="s">
        <v>80</v>
      </c>
      <c s="34" t="s">
        <v>3037</v>
      </c>
      <c s="35" t="s">
        <v>5</v>
      </c>
      <c s="6" t="s">
        <v>3038</v>
      </c>
      <c s="36" t="s">
        <v>2912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611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25.5">
      <c r="A45" s="35" t="s">
        <v>55</v>
      </c>
      <c r="E45" s="40" t="s">
        <v>3020</v>
      </c>
    </row>
    <row r="46" spans="1:5" ht="12.75">
      <c r="A46" t="s">
        <v>57</v>
      </c>
      <c r="E46" s="39" t="s">
        <v>5</v>
      </c>
    </row>
    <row r="47" spans="1:16" ht="25.5">
      <c r="A47" t="s">
        <v>49</v>
      </c>
      <c s="34" t="s">
        <v>84</v>
      </c>
      <c s="34" t="s">
        <v>3039</v>
      </c>
      <c s="35" t="s">
        <v>5</v>
      </c>
      <c s="6" t="s">
        <v>3040</v>
      </c>
      <c s="36" t="s">
        <v>95</v>
      </c>
      <c s="37">
        <v>38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611</v>
      </c>
      <c>
        <f>(M47*21)/100</f>
      </c>
      <c t="s">
        <v>27</v>
      </c>
    </row>
    <row r="48" spans="1:5" ht="25.5">
      <c r="A48" s="35" t="s">
        <v>54</v>
      </c>
      <c r="E48" s="39" t="s">
        <v>3041</v>
      </c>
    </row>
    <row r="49" spans="1:5" ht="25.5">
      <c r="A49" s="35" t="s">
        <v>55</v>
      </c>
      <c r="E49" s="40" t="s">
        <v>3020</v>
      </c>
    </row>
    <row r="50" spans="1:5" ht="12.75">
      <c r="A50" t="s">
        <v>57</v>
      </c>
      <c r="E50" s="39" t="s">
        <v>5</v>
      </c>
    </row>
    <row r="51" spans="1:16" ht="25.5">
      <c r="A51" t="s">
        <v>49</v>
      </c>
      <c s="34" t="s">
        <v>88</v>
      </c>
      <c s="34" t="s">
        <v>3042</v>
      </c>
      <c s="35" t="s">
        <v>5</v>
      </c>
      <c s="6" t="s">
        <v>3043</v>
      </c>
      <c s="36" t="s">
        <v>600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611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25.5">
      <c r="A53" s="35" t="s">
        <v>55</v>
      </c>
      <c r="E53" s="40" t="s">
        <v>3020</v>
      </c>
    </row>
    <row r="54" spans="1:5" ht="12.75">
      <c r="A54" t="s">
        <v>57</v>
      </c>
      <c r="E54" s="39" t="s">
        <v>5</v>
      </c>
    </row>
    <row r="55" spans="1:16" ht="12.75">
      <c r="A55" t="s">
        <v>49</v>
      </c>
      <c s="34" t="s">
        <v>92</v>
      </c>
      <c s="34" t="s">
        <v>3044</v>
      </c>
      <c s="35" t="s">
        <v>5</v>
      </c>
      <c s="6" t="s">
        <v>3045</v>
      </c>
      <c s="36" t="s">
        <v>600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611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25.5">
      <c r="A57" s="35" t="s">
        <v>55</v>
      </c>
      <c r="E57" s="40" t="s">
        <v>3020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97</v>
      </c>
      <c s="34" t="s">
        <v>3046</v>
      </c>
      <c s="35" t="s">
        <v>5</v>
      </c>
      <c s="6" t="s">
        <v>3047</v>
      </c>
      <c s="36" t="s">
        <v>600</v>
      </c>
      <c s="37">
        <v>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611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25.5">
      <c r="A61" s="35" t="s">
        <v>55</v>
      </c>
      <c r="E61" s="40" t="s">
        <v>3020</v>
      </c>
    </row>
    <row r="62" spans="1:5" ht="12.75">
      <c r="A62" t="s">
        <v>57</v>
      </c>
      <c r="E62" s="39" t="s">
        <v>5</v>
      </c>
    </row>
    <row r="63" spans="1:13" ht="12.75">
      <c r="A63" t="s">
        <v>46</v>
      </c>
      <c r="C63" s="31" t="s">
        <v>26</v>
      </c>
      <c r="E63" s="33" t="s">
        <v>3048</v>
      </c>
      <c r="J63" s="32">
        <f>0</f>
      </c>
      <c s="32">
        <f>0</f>
      </c>
      <c s="32">
        <f>0+L64+L68+L72+L76+L80+L84+L88+L92+L96+L100</f>
      </c>
      <c s="32">
        <f>0+M64+M68+M72+M76+M80+M84+M88+M92+M96+M100</f>
      </c>
    </row>
    <row r="64" spans="1:16" ht="25.5">
      <c r="A64" t="s">
        <v>49</v>
      </c>
      <c s="34" t="s">
        <v>100</v>
      </c>
      <c s="34" t="s">
        <v>3049</v>
      </c>
      <c s="35" t="s">
        <v>5</v>
      </c>
      <c s="6" t="s">
        <v>3050</v>
      </c>
      <c s="36" t="s">
        <v>600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611</v>
      </c>
      <c>
        <f>(M64*21)/100</f>
      </c>
      <c t="s">
        <v>27</v>
      </c>
    </row>
    <row r="65" spans="1:5" ht="12.75">
      <c r="A65" s="35" t="s">
        <v>54</v>
      </c>
      <c r="E65" s="39" t="s">
        <v>3051</v>
      </c>
    </row>
    <row r="66" spans="1:5" ht="25.5">
      <c r="A66" s="35" t="s">
        <v>55</v>
      </c>
      <c r="E66" s="40" t="s">
        <v>3020</v>
      </c>
    </row>
    <row r="67" spans="1:5" ht="12.75">
      <c r="A67" t="s">
        <v>57</v>
      </c>
      <c r="E67" s="39" t="s">
        <v>5</v>
      </c>
    </row>
    <row r="68" spans="1:16" ht="12.75">
      <c r="A68" t="s">
        <v>49</v>
      </c>
      <c s="34" t="s">
        <v>104</v>
      </c>
      <c s="34" t="s">
        <v>3052</v>
      </c>
      <c s="35" t="s">
        <v>5</v>
      </c>
      <c s="6" t="s">
        <v>3036</v>
      </c>
      <c s="36" t="s">
        <v>2912</v>
      </c>
      <c s="37">
        <v>90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611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25.5">
      <c r="A70" s="35" t="s">
        <v>55</v>
      </c>
      <c r="E70" s="40" t="s">
        <v>3020</v>
      </c>
    </row>
    <row r="71" spans="1:5" ht="12.75">
      <c r="A71" t="s">
        <v>57</v>
      </c>
      <c r="E71" s="39" t="s">
        <v>5</v>
      </c>
    </row>
    <row r="72" spans="1:16" ht="12.75">
      <c r="A72" t="s">
        <v>49</v>
      </c>
      <c s="34" t="s">
        <v>108</v>
      </c>
      <c s="34" t="s">
        <v>3053</v>
      </c>
      <c s="35" t="s">
        <v>5</v>
      </c>
      <c s="6" t="s">
        <v>3054</v>
      </c>
      <c s="36" t="s">
        <v>2912</v>
      </c>
      <c s="37">
        <v>10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611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25.5">
      <c r="A74" s="35" t="s">
        <v>55</v>
      </c>
      <c r="E74" s="40" t="s">
        <v>3020</v>
      </c>
    </row>
    <row r="75" spans="1:5" ht="12.75">
      <c r="A75" t="s">
        <v>57</v>
      </c>
      <c r="E75" s="39" t="s">
        <v>5</v>
      </c>
    </row>
    <row r="76" spans="1:16" ht="25.5">
      <c r="A76" t="s">
        <v>49</v>
      </c>
      <c s="34" t="s">
        <v>111</v>
      </c>
      <c s="34" t="s">
        <v>3055</v>
      </c>
      <c s="35" t="s">
        <v>5</v>
      </c>
      <c s="6" t="s">
        <v>3056</v>
      </c>
      <c s="36" t="s">
        <v>95</v>
      </c>
      <c s="37">
        <v>18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611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25.5">
      <c r="A78" s="35" t="s">
        <v>55</v>
      </c>
      <c r="E78" s="40" t="s">
        <v>3020</v>
      </c>
    </row>
    <row r="79" spans="1:5" ht="12.75">
      <c r="A79" t="s">
        <v>57</v>
      </c>
      <c r="E79" s="39" t="s">
        <v>5</v>
      </c>
    </row>
    <row r="80" spans="1:16" ht="25.5">
      <c r="A80" t="s">
        <v>49</v>
      </c>
      <c s="34" t="s">
        <v>117</v>
      </c>
      <c s="34" t="s">
        <v>3057</v>
      </c>
      <c s="35" t="s">
        <v>5</v>
      </c>
      <c s="6" t="s">
        <v>3058</v>
      </c>
      <c s="36" t="s">
        <v>95</v>
      </c>
      <c s="37">
        <v>16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611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25.5">
      <c r="A82" s="35" t="s">
        <v>55</v>
      </c>
      <c r="E82" s="40" t="s">
        <v>3020</v>
      </c>
    </row>
    <row r="83" spans="1:5" ht="12.75">
      <c r="A83" t="s">
        <v>57</v>
      </c>
      <c r="E83" s="39" t="s">
        <v>5</v>
      </c>
    </row>
    <row r="84" spans="1:16" ht="25.5">
      <c r="A84" t="s">
        <v>49</v>
      </c>
      <c s="34" t="s">
        <v>121</v>
      </c>
      <c s="34" t="s">
        <v>3059</v>
      </c>
      <c s="35" t="s">
        <v>5</v>
      </c>
      <c s="6" t="s">
        <v>3043</v>
      </c>
      <c s="36" t="s">
        <v>600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611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25.5">
      <c r="A86" s="35" t="s">
        <v>55</v>
      </c>
      <c r="E86" s="40" t="s">
        <v>3020</v>
      </c>
    </row>
    <row r="87" spans="1:5" ht="12.75">
      <c r="A87" t="s">
        <v>57</v>
      </c>
      <c r="E87" s="39" t="s">
        <v>5</v>
      </c>
    </row>
    <row r="88" spans="1:16" ht="12.75">
      <c r="A88" t="s">
        <v>49</v>
      </c>
      <c s="34" t="s">
        <v>125</v>
      </c>
      <c s="34" t="s">
        <v>3060</v>
      </c>
      <c s="35" t="s">
        <v>5</v>
      </c>
      <c s="6" t="s">
        <v>3045</v>
      </c>
      <c s="36" t="s">
        <v>600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611</v>
      </c>
      <c>
        <f>(M88*21)/100</f>
      </c>
      <c t="s">
        <v>27</v>
      </c>
    </row>
    <row r="89" spans="1:5" ht="12.75">
      <c r="A89" s="35" t="s">
        <v>54</v>
      </c>
      <c r="E89" s="39" t="s">
        <v>5</v>
      </c>
    </row>
    <row r="90" spans="1:5" ht="25.5">
      <c r="A90" s="35" t="s">
        <v>55</v>
      </c>
      <c r="E90" s="40" t="s">
        <v>3020</v>
      </c>
    </row>
    <row r="91" spans="1:5" ht="12.75">
      <c r="A91" t="s">
        <v>57</v>
      </c>
      <c r="E91" s="39" t="s">
        <v>5</v>
      </c>
    </row>
    <row r="92" spans="1:16" ht="12.75">
      <c r="A92" t="s">
        <v>49</v>
      </c>
      <c s="34" t="s">
        <v>129</v>
      </c>
      <c s="34" t="s">
        <v>3061</v>
      </c>
      <c s="35" t="s">
        <v>5</v>
      </c>
      <c s="6" t="s">
        <v>3062</v>
      </c>
      <c s="36" t="s">
        <v>600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611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25.5">
      <c r="A94" s="35" t="s">
        <v>55</v>
      </c>
      <c r="E94" s="40" t="s">
        <v>3020</v>
      </c>
    </row>
    <row r="95" spans="1:5" ht="12.75">
      <c r="A95" t="s">
        <v>57</v>
      </c>
      <c r="E95" s="39" t="s">
        <v>5</v>
      </c>
    </row>
    <row r="96" spans="1:16" ht="25.5">
      <c r="A96" t="s">
        <v>49</v>
      </c>
      <c s="34" t="s">
        <v>133</v>
      </c>
      <c s="34" t="s">
        <v>3063</v>
      </c>
      <c s="35" t="s">
        <v>5</v>
      </c>
      <c s="6" t="s">
        <v>3064</v>
      </c>
      <c s="36" t="s">
        <v>600</v>
      </c>
      <c s="37">
        <v>10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611</v>
      </c>
      <c>
        <f>(M96*21)/100</f>
      </c>
      <c t="s">
        <v>27</v>
      </c>
    </row>
    <row r="97" spans="1:5" ht="12.75">
      <c r="A97" s="35" t="s">
        <v>54</v>
      </c>
      <c r="E97" s="39" t="s">
        <v>5</v>
      </c>
    </row>
    <row r="98" spans="1:5" ht="25.5">
      <c r="A98" s="35" t="s">
        <v>55</v>
      </c>
      <c r="E98" s="40" t="s">
        <v>3020</v>
      </c>
    </row>
    <row r="99" spans="1:5" ht="12.75">
      <c r="A99" t="s">
        <v>57</v>
      </c>
      <c r="E99" s="39" t="s">
        <v>5</v>
      </c>
    </row>
    <row r="100" spans="1:16" ht="25.5">
      <c r="A100" t="s">
        <v>49</v>
      </c>
      <c s="34" t="s">
        <v>137</v>
      </c>
      <c s="34" t="s">
        <v>3065</v>
      </c>
      <c s="35" t="s">
        <v>5</v>
      </c>
      <c s="6" t="s">
        <v>3066</v>
      </c>
      <c s="36" t="s">
        <v>600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611</v>
      </c>
      <c>
        <f>(M100*21)/100</f>
      </c>
      <c t="s">
        <v>27</v>
      </c>
    </row>
    <row r="101" spans="1:5" ht="12.75">
      <c r="A101" s="35" t="s">
        <v>54</v>
      </c>
      <c r="E101" s="39" t="s">
        <v>5</v>
      </c>
    </row>
    <row r="102" spans="1:5" ht="25.5">
      <c r="A102" s="35" t="s">
        <v>55</v>
      </c>
      <c r="E102" s="40" t="s">
        <v>3020</v>
      </c>
    </row>
    <row r="103" spans="1:5" ht="12.75">
      <c r="A103" t="s">
        <v>57</v>
      </c>
      <c r="E103" s="39" t="s">
        <v>5</v>
      </c>
    </row>
    <row r="104" spans="1:13" ht="12.75">
      <c r="A104" t="s">
        <v>46</v>
      </c>
      <c r="C104" s="31" t="s">
        <v>63</v>
      </c>
      <c r="E104" s="33" t="s">
        <v>3067</v>
      </c>
      <c r="J104" s="32">
        <f>0</f>
      </c>
      <c s="32">
        <f>0</f>
      </c>
      <c s="32">
        <f>0+L105+L109+L113+L117+L121+L125+L129+L133</f>
      </c>
      <c s="32">
        <f>0+M105+M109+M113+M117+M121+M125+M129+M133</f>
      </c>
    </row>
    <row r="105" spans="1:16" ht="25.5">
      <c r="A105" t="s">
        <v>49</v>
      </c>
      <c s="34" t="s">
        <v>141</v>
      </c>
      <c s="34" t="s">
        <v>3068</v>
      </c>
      <c s="35" t="s">
        <v>5</v>
      </c>
      <c s="6" t="s">
        <v>3069</v>
      </c>
      <c s="36" t="s">
        <v>600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611</v>
      </c>
      <c>
        <f>(M105*21)/100</f>
      </c>
      <c t="s">
        <v>27</v>
      </c>
    </row>
    <row r="106" spans="1:5" ht="63.75">
      <c r="A106" s="35" t="s">
        <v>54</v>
      </c>
      <c r="E106" s="39" t="s">
        <v>3070</v>
      </c>
    </row>
    <row r="107" spans="1:5" ht="25.5">
      <c r="A107" s="35" t="s">
        <v>55</v>
      </c>
      <c r="E107" s="40" t="s">
        <v>3020</v>
      </c>
    </row>
    <row r="108" spans="1:5" ht="12.75">
      <c r="A108" t="s">
        <v>57</v>
      </c>
      <c r="E108" s="39" t="s">
        <v>5</v>
      </c>
    </row>
    <row r="109" spans="1:16" ht="25.5">
      <c r="A109" t="s">
        <v>49</v>
      </c>
      <c s="34" t="s">
        <v>146</v>
      </c>
      <c s="34" t="s">
        <v>3071</v>
      </c>
      <c s="35" t="s">
        <v>5</v>
      </c>
      <c s="6" t="s">
        <v>3072</v>
      </c>
      <c s="36" t="s">
        <v>1355</v>
      </c>
      <c s="37">
        <v>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611</v>
      </c>
      <c>
        <f>(M109*21)/100</f>
      </c>
      <c t="s">
        <v>27</v>
      </c>
    </row>
    <row r="110" spans="1:5" ht="51">
      <c r="A110" s="35" t="s">
        <v>54</v>
      </c>
      <c r="E110" s="39" t="s">
        <v>3073</v>
      </c>
    </row>
    <row r="111" spans="1:5" ht="25.5">
      <c r="A111" s="35" t="s">
        <v>55</v>
      </c>
      <c r="E111" s="40" t="s">
        <v>3020</v>
      </c>
    </row>
    <row r="112" spans="1:5" ht="12.75">
      <c r="A112" t="s">
        <v>57</v>
      </c>
      <c r="E112" s="39" t="s">
        <v>5</v>
      </c>
    </row>
    <row r="113" spans="1:16" ht="25.5">
      <c r="A113" t="s">
        <v>49</v>
      </c>
      <c s="34" t="s">
        <v>151</v>
      </c>
      <c s="34" t="s">
        <v>3074</v>
      </c>
      <c s="35" t="s">
        <v>5</v>
      </c>
      <c s="6" t="s">
        <v>3075</v>
      </c>
      <c s="36" t="s">
        <v>1355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611</v>
      </c>
      <c>
        <f>(M113*21)/100</f>
      </c>
      <c t="s">
        <v>27</v>
      </c>
    </row>
    <row r="114" spans="1:5" ht="51">
      <c r="A114" s="35" t="s">
        <v>54</v>
      </c>
      <c r="E114" s="39" t="s">
        <v>3076</v>
      </c>
    </row>
    <row r="115" spans="1:5" ht="25.5">
      <c r="A115" s="35" t="s">
        <v>55</v>
      </c>
      <c r="E115" s="40" t="s">
        <v>3020</v>
      </c>
    </row>
    <row r="116" spans="1:5" ht="12.75">
      <c r="A116" t="s">
        <v>57</v>
      </c>
      <c r="E116" s="39" t="s">
        <v>5</v>
      </c>
    </row>
    <row r="117" spans="1:16" ht="25.5">
      <c r="A117" t="s">
        <v>49</v>
      </c>
      <c s="34" t="s">
        <v>155</v>
      </c>
      <c s="34" t="s">
        <v>3077</v>
      </c>
      <c s="35" t="s">
        <v>5</v>
      </c>
      <c s="6" t="s">
        <v>3078</v>
      </c>
      <c s="36" t="s">
        <v>1355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611</v>
      </c>
      <c>
        <f>(M117*21)/100</f>
      </c>
      <c t="s">
        <v>27</v>
      </c>
    </row>
    <row r="118" spans="1:5" ht="38.25">
      <c r="A118" s="35" t="s">
        <v>54</v>
      </c>
      <c r="E118" s="39" t="s">
        <v>3079</v>
      </c>
    </row>
    <row r="119" spans="1:5" ht="25.5">
      <c r="A119" s="35" t="s">
        <v>55</v>
      </c>
      <c r="E119" s="40" t="s">
        <v>3020</v>
      </c>
    </row>
    <row r="120" spans="1:5" ht="12.75">
      <c r="A120" t="s">
        <v>57</v>
      </c>
      <c r="E120" s="39" t="s">
        <v>5</v>
      </c>
    </row>
    <row r="121" spans="1:16" ht="12.75">
      <c r="A121" t="s">
        <v>49</v>
      </c>
      <c s="34" t="s">
        <v>159</v>
      </c>
      <c s="34" t="s">
        <v>3080</v>
      </c>
      <c s="35" t="s">
        <v>5</v>
      </c>
      <c s="6" t="s">
        <v>3081</v>
      </c>
      <c s="36" t="s">
        <v>2912</v>
      </c>
      <c s="37">
        <v>155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611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25.5">
      <c r="A123" s="35" t="s">
        <v>55</v>
      </c>
      <c r="E123" s="40" t="s">
        <v>3020</v>
      </c>
    </row>
    <row r="124" spans="1:5" ht="12.75">
      <c r="A124" t="s">
        <v>57</v>
      </c>
      <c r="E124" s="39" t="s">
        <v>5</v>
      </c>
    </row>
    <row r="125" spans="1:16" ht="12.75">
      <c r="A125" t="s">
        <v>49</v>
      </c>
      <c s="34" t="s">
        <v>163</v>
      </c>
      <c s="34" t="s">
        <v>3082</v>
      </c>
      <c s="35" t="s">
        <v>5</v>
      </c>
      <c s="6" t="s">
        <v>3083</v>
      </c>
      <c s="36" t="s">
        <v>600</v>
      </c>
      <c s="37">
        <v>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611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25.5">
      <c r="A127" s="35" t="s">
        <v>55</v>
      </c>
      <c r="E127" s="40" t="s">
        <v>3020</v>
      </c>
    </row>
    <row r="128" spans="1:5" ht="12.75">
      <c r="A128" t="s">
        <v>57</v>
      </c>
      <c r="E128" s="39" t="s">
        <v>5</v>
      </c>
    </row>
    <row r="129" spans="1:16" ht="12.75">
      <c r="A129" t="s">
        <v>49</v>
      </c>
      <c s="34" t="s">
        <v>167</v>
      </c>
      <c s="34" t="s">
        <v>3084</v>
      </c>
      <c s="35" t="s">
        <v>5</v>
      </c>
      <c s="6" t="s">
        <v>3085</v>
      </c>
      <c s="36" t="s">
        <v>1355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611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55</v>
      </c>
      <c r="E131" s="40" t="s">
        <v>3020</v>
      </c>
    </row>
    <row r="132" spans="1:5" ht="12.75">
      <c r="A132" t="s">
        <v>57</v>
      </c>
      <c r="E132" s="39" t="s">
        <v>5</v>
      </c>
    </row>
    <row r="133" spans="1:16" ht="12.75">
      <c r="A133" t="s">
        <v>49</v>
      </c>
      <c s="34" t="s">
        <v>171</v>
      </c>
      <c s="34" t="s">
        <v>3086</v>
      </c>
      <c s="35" t="s">
        <v>5</v>
      </c>
      <c s="6" t="s">
        <v>3087</v>
      </c>
      <c s="36" t="s">
        <v>1355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611</v>
      </c>
      <c>
        <f>(M133*21)/100</f>
      </c>
      <c t="s">
        <v>27</v>
      </c>
    </row>
    <row r="134" spans="1:5" ht="25.5">
      <c r="A134" s="35" t="s">
        <v>54</v>
      </c>
      <c r="E134" s="39" t="s">
        <v>3088</v>
      </c>
    </row>
    <row r="135" spans="1:5" ht="25.5">
      <c r="A135" s="35" t="s">
        <v>55</v>
      </c>
      <c r="E135" s="40" t="s">
        <v>3020</v>
      </c>
    </row>
    <row r="136" spans="1:5" ht="12.75">
      <c r="A136" t="s">
        <v>57</v>
      </c>
      <c r="E136" s="39" t="s">
        <v>5</v>
      </c>
    </row>
    <row r="137" spans="1:13" ht="12.75">
      <c r="A137" t="s">
        <v>46</v>
      </c>
      <c r="C137" s="31" t="s">
        <v>67</v>
      </c>
      <c r="E137" s="33" t="s">
        <v>3089</v>
      </c>
      <c r="J137" s="32">
        <f>0</f>
      </c>
      <c s="32">
        <f>0</f>
      </c>
      <c s="32">
        <f>0+L138+L142+L146+L150+L154+L158+L162+L166+L170+L174</f>
      </c>
      <c s="32">
        <f>0+M138+M142+M146+M150+M154+M158+M162+M166+M170+M174</f>
      </c>
    </row>
    <row r="138" spans="1:16" ht="25.5">
      <c r="A138" t="s">
        <v>49</v>
      </c>
      <c s="34" t="s">
        <v>175</v>
      </c>
      <c s="34" t="s">
        <v>3090</v>
      </c>
      <c s="35" t="s">
        <v>5</v>
      </c>
      <c s="6" t="s">
        <v>3069</v>
      </c>
      <c s="36" t="s">
        <v>600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611</v>
      </c>
      <c>
        <f>(M138*21)/100</f>
      </c>
      <c t="s">
        <v>27</v>
      </c>
    </row>
    <row r="139" spans="1:5" ht="63.75">
      <c r="A139" s="35" t="s">
        <v>54</v>
      </c>
      <c r="E139" s="39" t="s">
        <v>3070</v>
      </c>
    </row>
    <row r="140" spans="1:5" ht="25.5">
      <c r="A140" s="35" t="s">
        <v>55</v>
      </c>
      <c r="E140" s="40" t="s">
        <v>3020</v>
      </c>
    </row>
    <row r="141" spans="1:5" ht="12.75">
      <c r="A141" t="s">
        <v>57</v>
      </c>
      <c r="E141" s="39" t="s">
        <v>5</v>
      </c>
    </row>
    <row r="142" spans="1:16" ht="25.5">
      <c r="A142" t="s">
        <v>49</v>
      </c>
      <c s="34" t="s">
        <v>179</v>
      </c>
      <c s="34" t="s">
        <v>3091</v>
      </c>
      <c s="35" t="s">
        <v>5</v>
      </c>
      <c s="6" t="s">
        <v>3072</v>
      </c>
      <c s="36" t="s">
        <v>1355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611</v>
      </c>
      <c>
        <f>(M142*21)/100</f>
      </c>
      <c t="s">
        <v>27</v>
      </c>
    </row>
    <row r="143" spans="1:5" ht="51">
      <c r="A143" s="35" t="s">
        <v>54</v>
      </c>
      <c r="E143" s="39" t="s">
        <v>3092</v>
      </c>
    </row>
    <row r="144" spans="1:5" ht="25.5">
      <c r="A144" s="35" t="s">
        <v>55</v>
      </c>
      <c r="E144" s="40" t="s">
        <v>3020</v>
      </c>
    </row>
    <row r="145" spans="1:5" ht="12.75">
      <c r="A145" t="s">
        <v>57</v>
      </c>
      <c r="E145" s="39" t="s">
        <v>5</v>
      </c>
    </row>
    <row r="146" spans="1:16" ht="25.5">
      <c r="A146" t="s">
        <v>49</v>
      </c>
      <c s="34" t="s">
        <v>183</v>
      </c>
      <c s="34" t="s">
        <v>3093</v>
      </c>
      <c s="35" t="s">
        <v>5</v>
      </c>
      <c s="6" t="s">
        <v>3094</v>
      </c>
      <c s="36" t="s">
        <v>1355</v>
      </c>
      <c s="37">
        <v>3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611</v>
      </c>
      <c>
        <f>(M146*21)/100</f>
      </c>
      <c t="s">
        <v>27</v>
      </c>
    </row>
    <row r="147" spans="1:5" ht="51">
      <c r="A147" s="35" t="s">
        <v>54</v>
      </c>
      <c r="E147" s="39" t="s">
        <v>3095</v>
      </c>
    </row>
    <row r="148" spans="1:5" ht="25.5">
      <c r="A148" s="35" t="s">
        <v>55</v>
      </c>
      <c r="E148" s="40" t="s">
        <v>3020</v>
      </c>
    </row>
    <row r="149" spans="1:5" ht="12.75">
      <c r="A149" t="s">
        <v>57</v>
      </c>
      <c r="E149" s="39" t="s">
        <v>5</v>
      </c>
    </row>
    <row r="150" spans="1:16" ht="25.5">
      <c r="A150" t="s">
        <v>49</v>
      </c>
      <c s="34" t="s">
        <v>187</v>
      </c>
      <c s="34" t="s">
        <v>3096</v>
      </c>
      <c s="35" t="s">
        <v>5</v>
      </c>
      <c s="6" t="s">
        <v>3097</v>
      </c>
      <c s="36" t="s">
        <v>1355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611</v>
      </c>
      <c>
        <f>(M150*21)/100</f>
      </c>
      <c t="s">
        <v>27</v>
      </c>
    </row>
    <row r="151" spans="1:5" ht="51">
      <c r="A151" s="35" t="s">
        <v>54</v>
      </c>
      <c r="E151" s="39" t="s">
        <v>3098</v>
      </c>
    </row>
    <row r="152" spans="1:5" ht="25.5">
      <c r="A152" s="35" t="s">
        <v>55</v>
      </c>
      <c r="E152" s="40" t="s">
        <v>3020</v>
      </c>
    </row>
    <row r="153" spans="1:5" ht="12.75">
      <c r="A153" t="s">
        <v>57</v>
      </c>
      <c r="E153" s="39" t="s">
        <v>5</v>
      </c>
    </row>
    <row r="154" spans="1:16" ht="25.5">
      <c r="A154" t="s">
        <v>49</v>
      </c>
      <c s="34" t="s">
        <v>191</v>
      </c>
      <c s="34" t="s">
        <v>3099</v>
      </c>
      <c s="35" t="s">
        <v>5</v>
      </c>
      <c s="6" t="s">
        <v>3100</v>
      </c>
      <c s="36" t="s">
        <v>1355</v>
      </c>
      <c s="37">
        <v>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611</v>
      </c>
      <c>
        <f>(M154*21)/100</f>
      </c>
      <c t="s">
        <v>27</v>
      </c>
    </row>
    <row r="155" spans="1:5" ht="51">
      <c r="A155" s="35" t="s">
        <v>54</v>
      </c>
      <c r="E155" s="39" t="s">
        <v>3101</v>
      </c>
    </row>
    <row r="156" spans="1:5" ht="25.5">
      <c r="A156" s="35" t="s">
        <v>55</v>
      </c>
      <c r="E156" s="40" t="s">
        <v>3020</v>
      </c>
    </row>
    <row r="157" spans="1:5" ht="12.75">
      <c r="A157" t="s">
        <v>57</v>
      </c>
      <c r="E157" s="39" t="s">
        <v>5</v>
      </c>
    </row>
    <row r="158" spans="1:16" ht="25.5">
      <c r="A158" t="s">
        <v>49</v>
      </c>
      <c s="34" t="s">
        <v>195</v>
      </c>
      <c s="34" t="s">
        <v>3102</v>
      </c>
      <c s="35" t="s">
        <v>5</v>
      </c>
      <c s="6" t="s">
        <v>3103</v>
      </c>
      <c s="36" t="s">
        <v>1355</v>
      </c>
      <c s="37">
        <v>3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611</v>
      </c>
      <c>
        <f>(M158*21)/100</f>
      </c>
      <c t="s">
        <v>27</v>
      </c>
    </row>
    <row r="159" spans="1:5" ht="38.25">
      <c r="A159" s="35" t="s">
        <v>54</v>
      </c>
      <c r="E159" s="39" t="s">
        <v>3104</v>
      </c>
    </row>
    <row r="160" spans="1:5" ht="25.5">
      <c r="A160" s="35" t="s">
        <v>55</v>
      </c>
      <c r="E160" s="40" t="s">
        <v>3020</v>
      </c>
    </row>
    <row r="161" spans="1:5" ht="12.75">
      <c r="A161" t="s">
        <v>57</v>
      </c>
      <c r="E161" s="39" t="s">
        <v>5</v>
      </c>
    </row>
    <row r="162" spans="1:16" ht="12.75">
      <c r="A162" t="s">
        <v>49</v>
      </c>
      <c s="34" t="s">
        <v>199</v>
      </c>
      <c s="34" t="s">
        <v>3105</v>
      </c>
      <c s="35" t="s">
        <v>5</v>
      </c>
      <c s="6" t="s">
        <v>3081</v>
      </c>
      <c s="36" t="s">
        <v>2912</v>
      </c>
      <c s="37">
        <v>180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611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25.5">
      <c r="A164" s="35" t="s">
        <v>55</v>
      </c>
      <c r="E164" s="40" t="s">
        <v>3020</v>
      </c>
    </row>
    <row r="165" spans="1:5" ht="12.75">
      <c r="A165" t="s">
        <v>57</v>
      </c>
      <c r="E165" s="39" t="s">
        <v>5</v>
      </c>
    </row>
    <row r="166" spans="1:16" ht="12.75">
      <c r="A166" t="s">
        <v>49</v>
      </c>
      <c s="34" t="s">
        <v>203</v>
      </c>
      <c s="34" t="s">
        <v>3106</v>
      </c>
      <c s="35" t="s">
        <v>5</v>
      </c>
      <c s="6" t="s">
        <v>3083</v>
      </c>
      <c s="36" t="s">
        <v>600</v>
      </c>
      <c s="37">
        <v>14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611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25.5">
      <c r="A168" s="35" t="s">
        <v>55</v>
      </c>
      <c r="E168" s="40" t="s">
        <v>3020</v>
      </c>
    </row>
    <row r="169" spans="1:5" ht="12.75">
      <c r="A169" t="s">
        <v>57</v>
      </c>
      <c r="E169" s="39" t="s">
        <v>5</v>
      </c>
    </row>
    <row r="170" spans="1:16" ht="12.75">
      <c r="A170" t="s">
        <v>49</v>
      </c>
      <c s="34" t="s">
        <v>207</v>
      </c>
      <c s="34" t="s">
        <v>3107</v>
      </c>
      <c s="35" t="s">
        <v>5</v>
      </c>
      <c s="6" t="s">
        <v>3085</v>
      </c>
      <c s="36" t="s">
        <v>1355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611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25.5">
      <c r="A172" s="35" t="s">
        <v>55</v>
      </c>
      <c r="E172" s="40" t="s">
        <v>3020</v>
      </c>
    </row>
    <row r="173" spans="1:5" ht="12.75">
      <c r="A173" t="s">
        <v>57</v>
      </c>
      <c r="E173" s="39" t="s">
        <v>5</v>
      </c>
    </row>
    <row r="174" spans="1:16" ht="12.75">
      <c r="A174" t="s">
        <v>49</v>
      </c>
      <c s="34" t="s">
        <v>211</v>
      </c>
      <c s="34" t="s">
        <v>3108</v>
      </c>
      <c s="35" t="s">
        <v>5</v>
      </c>
      <c s="6" t="s">
        <v>3087</v>
      </c>
      <c s="36" t="s">
        <v>1355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611</v>
      </c>
      <c>
        <f>(M174*21)/100</f>
      </c>
      <c t="s">
        <v>27</v>
      </c>
    </row>
    <row r="175" spans="1:5" ht="25.5">
      <c r="A175" s="35" t="s">
        <v>54</v>
      </c>
      <c r="E175" s="39" t="s">
        <v>3088</v>
      </c>
    </row>
    <row r="176" spans="1:5" ht="25.5">
      <c r="A176" s="35" t="s">
        <v>55</v>
      </c>
      <c r="E176" s="40" t="s">
        <v>3020</v>
      </c>
    </row>
    <row r="177" spans="1:5" ht="12.75">
      <c r="A177" t="s">
        <v>57</v>
      </c>
      <c r="E177" s="39" t="s">
        <v>5</v>
      </c>
    </row>
    <row r="178" spans="1:13" ht="12.75">
      <c r="A178" t="s">
        <v>46</v>
      </c>
      <c r="C178" s="31" t="s">
        <v>70</v>
      </c>
      <c r="E178" s="33" t="s">
        <v>3109</v>
      </c>
      <c r="J178" s="32">
        <f>0</f>
      </c>
      <c s="32">
        <f>0</f>
      </c>
      <c s="32">
        <f>0+L179+L183</f>
      </c>
      <c s="32">
        <f>0+M179+M183</f>
      </c>
    </row>
    <row r="179" spans="1:16" ht="12.75">
      <c r="A179" t="s">
        <v>49</v>
      </c>
      <c s="34" t="s">
        <v>215</v>
      </c>
      <c s="34" t="s">
        <v>3110</v>
      </c>
      <c s="35" t="s">
        <v>5</v>
      </c>
      <c s="6" t="s">
        <v>3111</v>
      </c>
      <c s="36" t="s">
        <v>600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611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25.5">
      <c r="A181" s="35" t="s">
        <v>55</v>
      </c>
      <c r="E181" s="40" t="s">
        <v>3020</v>
      </c>
    </row>
    <row r="182" spans="1:5" ht="12.75">
      <c r="A182" t="s">
        <v>57</v>
      </c>
      <c r="E182" s="39" t="s">
        <v>5</v>
      </c>
    </row>
    <row r="183" spans="1:16" ht="25.5">
      <c r="A183" t="s">
        <v>49</v>
      </c>
      <c s="34" t="s">
        <v>220</v>
      </c>
      <c s="34" t="s">
        <v>3112</v>
      </c>
      <c s="35" t="s">
        <v>5</v>
      </c>
      <c s="6" t="s">
        <v>3113</v>
      </c>
      <c s="36" t="s">
        <v>2912</v>
      </c>
      <c s="37">
        <v>20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611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25.5">
      <c r="A185" s="35" t="s">
        <v>55</v>
      </c>
      <c r="E185" s="40" t="s">
        <v>3020</v>
      </c>
    </row>
    <row r="186" spans="1:5" ht="12.75">
      <c r="A186" t="s">
        <v>57</v>
      </c>
      <c r="E186" s="39" t="s">
        <v>5</v>
      </c>
    </row>
    <row r="187" spans="1:13" ht="12.75">
      <c r="A187" t="s">
        <v>46</v>
      </c>
      <c r="C187" s="31" t="s">
        <v>74</v>
      </c>
      <c r="E187" s="33" t="s">
        <v>3114</v>
      </c>
      <c r="J187" s="32">
        <f>0</f>
      </c>
      <c s="32">
        <f>0</f>
      </c>
      <c s="32">
        <f>0+L188+L192+L196+L200+L204+L208+L212+L216+L220+L224+L228+L232+L236+L240+L244+L248+L252+L256+L260+L264+L268+L272+L276</f>
      </c>
      <c s="32">
        <f>0+M188+M192+M196+M200+M204+M208+M212+M216+M220+M224+M228+M232+M236+M240+M244+M248+M252+M256+M260+M264+M268+M272+M276</f>
      </c>
    </row>
    <row r="188" spans="1:16" ht="12.75">
      <c r="A188" t="s">
        <v>49</v>
      </c>
      <c s="34" t="s">
        <v>224</v>
      </c>
      <c s="34" t="s">
        <v>3115</v>
      </c>
      <c s="35" t="s">
        <v>5</v>
      </c>
      <c s="6" t="s">
        <v>3116</v>
      </c>
      <c s="36" t="s">
        <v>2912</v>
      </c>
      <c s="37">
        <v>120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611</v>
      </c>
      <c>
        <f>(M188*21)/100</f>
      </c>
      <c t="s">
        <v>27</v>
      </c>
    </row>
    <row r="189" spans="1:5" ht="12.75">
      <c r="A189" s="35" t="s">
        <v>54</v>
      </c>
      <c r="E189" s="39" t="s">
        <v>5</v>
      </c>
    </row>
    <row r="190" spans="1:5" ht="25.5">
      <c r="A190" s="35" t="s">
        <v>55</v>
      </c>
      <c r="E190" s="40" t="s">
        <v>3020</v>
      </c>
    </row>
    <row r="191" spans="1:5" ht="12.75">
      <c r="A191" t="s">
        <v>57</v>
      </c>
      <c r="E191" s="39" t="s">
        <v>5</v>
      </c>
    </row>
    <row r="192" spans="1:16" ht="12.75">
      <c r="A192" t="s">
        <v>49</v>
      </c>
      <c s="34" t="s">
        <v>228</v>
      </c>
      <c s="34" t="s">
        <v>3117</v>
      </c>
      <c s="35" t="s">
        <v>5</v>
      </c>
      <c s="6" t="s">
        <v>3118</v>
      </c>
      <c s="36" t="s">
        <v>2912</v>
      </c>
      <c s="37">
        <v>20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611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25.5">
      <c r="A194" s="35" t="s">
        <v>55</v>
      </c>
      <c r="E194" s="40" t="s">
        <v>3020</v>
      </c>
    </row>
    <row r="195" spans="1:5" ht="12.75">
      <c r="A195" t="s">
        <v>57</v>
      </c>
      <c r="E195" s="39" t="s">
        <v>5</v>
      </c>
    </row>
    <row r="196" spans="1:16" ht="25.5">
      <c r="A196" t="s">
        <v>49</v>
      </c>
      <c s="34" t="s">
        <v>231</v>
      </c>
      <c s="34" t="s">
        <v>3119</v>
      </c>
      <c s="35" t="s">
        <v>5</v>
      </c>
      <c s="6" t="s">
        <v>3120</v>
      </c>
      <c s="36" t="s">
        <v>600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611</v>
      </c>
      <c>
        <f>(M196*21)/100</f>
      </c>
      <c t="s">
        <v>27</v>
      </c>
    </row>
    <row r="197" spans="1:5" ht="12.75">
      <c r="A197" s="35" t="s">
        <v>54</v>
      </c>
      <c r="E197" s="39" t="s">
        <v>5</v>
      </c>
    </row>
    <row r="198" spans="1:5" ht="25.5">
      <c r="A198" s="35" t="s">
        <v>55</v>
      </c>
      <c r="E198" s="40" t="s">
        <v>3020</v>
      </c>
    </row>
    <row r="199" spans="1:5" ht="12.75">
      <c r="A199" t="s">
        <v>57</v>
      </c>
      <c r="E199" s="39" t="s">
        <v>5</v>
      </c>
    </row>
    <row r="200" spans="1:16" ht="25.5">
      <c r="A200" t="s">
        <v>49</v>
      </c>
      <c s="34" t="s">
        <v>234</v>
      </c>
      <c s="34" t="s">
        <v>3121</v>
      </c>
      <c s="35" t="s">
        <v>5</v>
      </c>
      <c s="6" t="s">
        <v>3122</v>
      </c>
      <c s="36" t="s">
        <v>600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611</v>
      </c>
      <c>
        <f>(M200*21)/100</f>
      </c>
      <c t="s">
        <v>27</v>
      </c>
    </row>
    <row r="201" spans="1:5" ht="12.75">
      <c r="A201" s="35" t="s">
        <v>54</v>
      </c>
      <c r="E201" s="39" t="s">
        <v>5</v>
      </c>
    </row>
    <row r="202" spans="1:5" ht="25.5">
      <c r="A202" s="35" t="s">
        <v>55</v>
      </c>
      <c r="E202" s="40" t="s">
        <v>3020</v>
      </c>
    </row>
    <row r="203" spans="1:5" ht="12.75">
      <c r="A203" t="s">
        <v>57</v>
      </c>
      <c r="E203" s="39" t="s">
        <v>5</v>
      </c>
    </row>
    <row r="204" spans="1:16" ht="25.5">
      <c r="A204" t="s">
        <v>49</v>
      </c>
      <c s="34" t="s">
        <v>237</v>
      </c>
      <c s="34" t="s">
        <v>3123</v>
      </c>
      <c s="35" t="s">
        <v>5</v>
      </c>
      <c s="6" t="s">
        <v>3124</v>
      </c>
      <c s="36" t="s">
        <v>600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611</v>
      </c>
      <c>
        <f>(M204*21)/100</f>
      </c>
      <c t="s">
        <v>27</v>
      </c>
    </row>
    <row r="205" spans="1:5" ht="12.75">
      <c r="A205" s="35" t="s">
        <v>54</v>
      </c>
      <c r="E205" s="39" t="s">
        <v>5</v>
      </c>
    </row>
    <row r="206" spans="1:5" ht="25.5">
      <c r="A206" s="35" t="s">
        <v>55</v>
      </c>
      <c r="E206" s="40" t="s">
        <v>3020</v>
      </c>
    </row>
    <row r="207" spans="1:5" ht="12.75">
      <c r="A207" t="s">
        <v>57</v>
      </c>
      <c r="E207" s="39" t="s">
        <v>5</v>
      </c>
    </row>
    <row r="208" spans="1:16" ht="25.5">
      <c r="A208" t="s">
        <v>49</v>
      </c>
      <c s="34" t="s">
        <v>241</v>
      </c>
      <c s="34" t="s">
        <v>3125</v>
      </c>
      <c s="35" t="s">
        <v>5</v>
      </c>
      <c s="6" t="s">
        <v>3126</v>
      </c>
      <c s="36" t="s">
        <v>600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611</v>
      </c>
      <c>
        <f>(M208*21)/100</f>
      </c>
      <c t="s">
        <v>27</v>
      </c>
    </row>
    <row r="209" spans="1:5" ht="12.75">
      <c r="A209" s="35" t="s">
        <v>54</v>
      </c>
      <c r="E209" s="39" t="s">
        <v>5</v>
      </c>
    </row>
    <row r="210" spans="1:5" ht="25.5">
      <c r="A210" s="35" t="s">
        <v>55</v>
      </c>
      <c r="E210" s="40" t="s">
        <v>3020</v>
      </c>
    </row>
    <row r="211" spans="1:5" ht="12.75">
      <c r="A211" t="s">
        <v>57</v>
      </c>
      <c r="E211" s="39" t="s">
        <v>5</v>
      </c>
    </row>
    <row r="212" spans="1:16" ht="25.5">
      <c r="A212" t="s">
        <v>49</v>
      </c>
      <c s="34" t="s">
        <v>245</v>
      </c>
      <c s="34" t="s">
        <v>3127</v>
      </c>
      <c s="35" t="s">
        <v>5</v>
      </c>
      <c s="6" t="s">
        <v>3122</v>
      </c>
      <c s="36" t="s">
        <v>600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611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25.5">
      <c r="A214" s="35" t="s">
        <v>55</v>
      </c>
      <c r="E214" s="40" t="s">
        <v>3020</v>
      </c>
    </row>
    <row r="215" spans="1:5" ht="12.75">
      <c r="A215" t="s">
        <v>57</v>
      </c>
      <c r="E215" s="39" t="s">
        <v>5</v>
      </c>
    </row>
    <row r="216" spans="1:16" ht="25.5">
      <c r="A216" t="s">
        <v>49</v>
      </c>
      <c s="34" t="s">
        <v>248</v>
      </c>
      <c s="34" t="s">
        <v>3128</v>
      </c>
      <c s="35" t="s">
        <v>5</v>
      </c>
      <c s="6" t="s">
        <v>3129</v>
      </c>
      <c s="36" t="s">
        <v>600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611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25.5">
      <c r="A218" s="35" t="s">
        <v>55</v>
      </c>
      <c r="E218" s="40" t="s">
        <v>3020</v>
      </c>
    </row>
    <row r="219" spans="1:5" ht="12.75">
      <c r="A219" t="s">
        <v>57</v>
      </c>
      <c r="E219" s="39" t="s">
        <v>5</v>
      </c>
    </row>
    <row r="220" spans="1:16" ht="25.5">
      <c r="A220" t="s">
        <v>49</v>
      </c>
      <c s="34" t="s">
        <v>252</v>
      </c>
      <c s="34" t="s">
        <v>3130</v>
      </c>
      <c s="35" t="s">
        <v>5</v>
      </c>
      <c s="6" t="s">
        <v>3131</v>
      </c>
      <c s="36" t="s">
        <v>600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611</v>
      </c>
      <c>
        <f>(M220*21)/100</f>
      </c>
      <c t="s">
        <v>27</v>
      </c>
    </row>
    <row r="221" spans="1:5" ht="12.75">
      <c r="A221" s="35" t="s">
        <v>54</v>
      </c>
      <c r="E221" s="39" t="s">
        <v>5</v>
      </c>
    </row>
    <row r="222" spans="1:5" ht="25.5">
      <c r="A222" s="35" t="s">
        <v>55</v>
      </c>
      <c r="E222" s="40" t="s">
        <v>3020</v>
      </c>
    </row>
    <row r="223" spans="1:5" ht="12.75">
      <c r="A223" t="s">
        <v>57</v>
      </c>
      <c r="E223" s="39" t="s">
        <v>5</v>
      </c>
    </row>
    <row r="224" spans="1:16" ht="25.5">
      <c r="A224" t="s">
        <v>49</v>
      </c>
      <c s="34" t="s">
        <v>255</v>
      </c>
      <c s="34" t="s">
        <v>3132</v>
      </c>
      <c s="35" t="s">
        <v>5</v>
      </c>
      <c s="6" t="s">
        <v>3129</v>
      </c>
      <c s="36" t="s">
        <v>600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611</v>
      </c>
      <c>
        <f>(M224*21)/100</f>
      </c>
      <c t="s">
        <v>27</v>
      </c>
    </row>
    <row r="225" spans="1:5" ht="12.75">
      <c r="A225" s="35" t="s">
        <v>54</v>
      </c>
      <c r="E225" s="39" t="s">
        <v>5</v>
      </c>
    </row>
    <row r="226" spans="1:5" ht="25.5">
      <c r="A226" s="35" t="s">
        <v>55</v>
      </c>
      <c r="E226" s="40" t="s">
        <v>3020</v>
      </c>
    </row>
    <row r="227" spans="1:5" ht="12.75">
      <c r="A227" t="s">
        <v>57</v>
      </c>
      <c r="E227" s="39" t="s">
        <v>5</v>
      </c>
    </row>
    <row r="228" spans="1:16" ht="25.5">
      <c r="A228" t="s">
        <v>49</v>
      </c>
      <c s="34" t="s">
        <v>259</v>
      </c>
      <c s="34" t="s">
        <v>3133</v>
      </c>
      <c s="35" t="s">
        <v>5</v>
      </c>
      <c s="6" t="s">
        <v>3134</v>
      </c>
      <c s="36" t="s">
        <v>600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611</v>
      </c>
      <c>
        <f>(M228*21)/100</f>
      </c>
      <c t="s">
        <v>27</v>
      </c>
    </row>
    <row r="229" spans="1:5" ht="12.75">
      <c r="A229" s="35" t="s">
        <v>54</v>
      </c>
      <c r="E229" s="39" t="s">
        <v>5</v>
      </c>
    </row>
    <row r="230" spans="1:5" ht="25.5">
      <c r="A230" s="35" t="s">
        <v>55</v>
      </c>
      <c r="E230" s="40" t="s">
        <v>3020</v>
      </c>
    </row>
    <row r="231" spans="1:5" ht="12.75">
      <c r="A231" t="s">
        <v>57</v>
      </c>
      <c r="E231" s="39" t="s">
        <v>5</v>
      </c>
    </row>
    <row r="232" spans="1:16" ht="12.75">
      <c r="A232" t="s">
        <v>49</v>
      </c>
      <c s="34" t="s">
        <v>263</v>
      </c>
      <c s="34" t="s">
        <v>3135</v>
      </c>
      <c s="35" t="s">
        <v>5</v>
      </c>
      <c s="6" t="s">
        <v>3136</v>
      </c>
      <c s="36" t="s">
        <v>600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611</v>
      </c>
      <c>
        <f>(M232*21)/100</f>
      </c>
      <c t="s">
        <v>27</v>
      </c>
    </row>
    <row r="233" spans="1:5" ht="12.75">
      <c r="A233" s="35" t="s">
        <v>54</v>
      </c>
      <c r="E233" s="39" t="s">
        <v>5</v>
      </c>
    </row>
    <row r="234" spans="1:5" ht="25.5">
      <c r="A234" s="35" t="s">
        <v>55</v>
      </c>
      <c r="E234" s="40" t="s">
        <v>3020</v>
      </c>
    </row>
    <row r="235" spans="1:5" ht="12.75">
      <c r="A235" t="s">
        <v>57</v>
      </c>
      <c r="E235" s="39" t="s">
        <v>5</v>
      </c>
    </row>
    <row r="236" spans="1:16" ht="12.75">
      <c r="A236" t="s">
        <v>49</v>
      </c>
      <c s="34" t="s">
        <v>267</v>
      </c>
      <c s="34" t="s">
        <v>3137</v>
      </c>
      <c s="35" t="s">
        <v>5</v>
      </c>
      <c s="6" t="s">
        <v>3138</v>
      </c>
      <c s="36" t="s">
        <v>600</v>
      </c>
      <c s="37">
        <v>4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611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25.5">
      <c r="A238" s="35" t="s">
        <v>55</v>
      </c>
      <c r="E238" s="40" t="s">
        <v>3020</v>
      </c>
    </row>
    <row r="239" spans="1:5" ht="12.75">
      <c r="A239" t="s">
        <v>57</v>
      </c>
      <c r="E239" s="39" t="s">
        <v>5</v>
      </c>
    </row>
    <row r="240" spans="1:16" ht="12.75">
      <c r="A240" t="s">
        <v>49</v>
      </c>
      <c s="34" t="s">
        <v>271</v>
      </c>
      <c s="34" t="s">
        <v>3139</v>
      </c>
      <c s="35" t="s">
        <v>5</v>
      </c>
      <c s="6" t="s">
        <v>3140</v>
      </c>
      <c s="36" t="s">
        <v>600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611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25.5">
      <c r="A242" s="35" t="s">
        <v>55</v>
      </c>
      <c r="E242" s="40" t="s">
        <v>3020</v>
      </c>
    </row>
    <row r="243" spans="1:5" ht="12.75">
      <c r="A243" t="s">
        <v>57</v>
      </c>
      <c r="E243" s="39" t="s">
        <v>5</v>
      </c>
    </row>
    <row r="244" spans="1:16" ht="12.75">
      <c r="A244" t="s">
        <v>49</v>
      </c>
      <c s="34" t="s">
        <v>275</v>
      </c>
      <c s="34" t="s">
        <v>3141</v>
      </c>
      <c s="35" t="s">
        <v>5</v>
      </c>
      <c s="6" t="s">
        <v>3142</v>
      </c>
      <c s="36" t="s">
        <v>600</v>
      </c>
      <c s="37">
        <v>4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611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25.5">
      <c r="A246" s="35" t="s">
        <v>55</v>
      </c>
      <c r="E246" s="40" t="s">
        <v>3020</v>
      </c>
    </row>
    <row r="247" spans="1:5" ht="12.75">
      <c r="A247" t="s">
        <v>57</v>
      </c>
      <c r="E247" s="39" t="s">
        <v>5</v>
      </c>
    </row>
    <row r="248" spans="1:16" ht="12.75">
      <c r="A248" t="s">
        <v>49</v>
      </c>
      <c s="34" t="s">
        <v>279</v>
      </c>
      <c s="34" t="s">
        <v>3143</v>
      </c>
      <c s="35" t="s">
        <v>5</v>
      </c>
      <c s="6" t="s">
        <v>3144</v>
      </c>
      <c s="36" t="s">
        <v>600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611</v>
      </c>
      <c>
        <f>(M248*21)/100</f>
      </c>
      <c t="s">
        <v>27</v>
      </c>
    </row>
    <row r="249" spans="1:5" ht="12.75">
      <c r="A249" s="35" t="s">
        <v>54</v>
      </c>
      <c r="E249" s="39" t="s">
        <v>5</v>
      </c>
    </row>
    <row r="250" spans="1:5" ht="25.5">
      <c r="A250" s="35" t="s">
        <v>55</v>
      </c>
      <c r="E250" s="40" t="s">
        <v>3020</v>
      </c>
    </row>
    <row r="251" spans="1:5" ht="12.75">
      <c r="A251" t="s">
        <v>57</v>
      </c>
      <c r="E251" s="39" t="s">
        <v>5</v>
      </c>
    </row>
    <row r="252" spans="1:16" ht="12.75">
      <c r="A252" t="s">
        <v>49</v>
      </c>
      <c s="34" t="s">
        <v>283</v>
      </c>
      <c s="34" t="s">
        <v>3145</v>
      </c>
      <c s="35" t="s">
        <v>5</v>
      </c>
      <c s="6" t="s">
        <v>3146</v>
      </c>
      <c s="36" t="s">
        <v>600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611</v>
      </c>
      <c>
        <f>(M252*21)/100</f>
      </c>
      <c t="s">
        <v>27</v>
      </c>
    </row>
    <row r="253" spans="1:5" ht="12.75">
      <c r="A253" s="35" t="s">
        <v>54</v>
      </c>
      <c r="E253" s="39" t="s">
        <v>5</v>
      </c>
    </row>
    <row r="254" spans="1:5" ht="25.5">
      <c r="A254" s="35" t="s">
        <v>55</v>
      </c>
      <c r="E254" s="40" t="s">
        <v>3020</v>
      </c>
    </row>
    <row r="255" spans="1:5" ht="12.75">
      <c r="A255" t="s">
        <v>57</v>
      </c>
      <c r="E255" s="39" t="s">
        <v>5</v>
      </c>
    </row>
    <row r="256" spans="1:16" ht="12.75">
      <c r="A256" t="s">
        <v>49</v>
      </c>
      <c s="34" t="s">
        <v>287</v>
      </c>
      <c s="34" t="s">
        <v>3147</v>
      </c>
      <c s="35" t="s">
        <v>5</v>
      </c>
      <c s="6" t="s">
        <v>3148</v>
      </c>
      <c s="36" t="s">
        <v>600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611</v>
      </c>
      <c>
        <f>(M256*21)/100</f>
      </c>
      <c t="s">
        <v>27</v>
      </c>
    </row>
    <row r="257" spans="1:5" ht="12.75">
      <c r="A257" s="35" t="s">
        <v>54</v>
      </c>
      <c r="E257" s="39" t="s">
        <v>5</v>
      </c>
    </row>
    <row r="258" spans="1:5" ht="25.5">
      <c r="A258" s="35" t="s">
        <v>55</v>
      </c>
      <c r="E258" s="40" t="s">
        <v>3020</v>
      </c>
    </row>
    <row r="259" spans="1:5" ht="12.75">
      <c r="A259" t="s">
        <v>57</v>
      </c>
      <c r="E259" s="39" t="s">
        <v>5</v>
      </c>
    </row>
    <row r="260" spans="1:16" ht="12.75">
      <c r="A260" t="s">
        <v>49</v>
      </c>
      <c s="34" t="s">
        <v>291</v>
      </c>
      <c s="34" t="s">
        <v>3149</v>
      </c>
      <c s="35" t="s">
        <v>5</v>
      </c>
      <c s="6" t="s">
        <v>3150</v>
      </c>
      <c s="36" t="s">
        <v>600</v>
      </c>
      <c s="37">
        <v>16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611</v>
      </c>
      <c>
        <f>(M260*21)/100</f>
      </c>
      <c t="s">
        <v>27</v>
      </c>
    </row>
    <row r="261" spans="1:5" ht="12.75">
      <c r="A261" s="35" t="s">
        <v>54</v>
      </c>
      <c r="E261" s="39" t="s">
        <v>5</v>
      </c>
    </row>
    <row r="262" spans="1:5" ht="25.5">
      <c r="A262" s="35" t="s">
        <v>55</v>
      </c>
      <c r="E262" s="40" t="s">
        <v>3020</v>
      </c>
    </row>
    <row r="263" spans="1:5" ht="12.75">
      <c r="A263" t="s">
        <v>57</v>
      </c>
      <c r="E263" s="39" t="s">
        <v>5</v>
      </c>
    </row>
    <row r="264" spans="1:16" ht="12.75">
      <c r="A264" t="s">
        <v>49</v>
      </c>
      <c s="34" t="s">
        <v>295</v>
      </c>
      <c s="34" t="s">
        <v>3151</v>
      </c>
      <c s="35" t="s">
        <v>5</v>
      </c>
      <c s="6" t="s">
        <v>3152</v>
      </c>
      <c s="36" t="s">
        <v>600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611</v>
      </c>
      <c>
        <f>(M264*21)/100</f>
      </c>
      <c t="s">
        <v>27</v>
      </c>
    </row>
    <row r="265" spans="1:5" ht="12.75">
      <c r="A265" s="35" t="s">
        <v>54</v>
      </c>
      <c r="E265" s="39" t="s">
        <v>5</v>
      </c>
    </row>
    <row r="266" spans="1:5" ht="25.5">
      <c r="A266" s="35" t="s">
        <v>55</v>
      </c>
      <c r="E266" s="40" t="s">
        <v>3020</v>
      </c>
    </row>
    <row r="267" spans="1:5" ht="12.75">
      <c r="A267" t="s">
        <v>57</v>
      </c>
      <c r="E267" s="39" t="s">
        <v>5</v>
      </c>
    </row>
    <row r="268" spans="1:16" ht="12.75">
      <c r="A268" t="s">
        <v>49</v>
      </c>
      <c s="34" t="s">
        <v>299</v>
      </c>
      <c s="34" t="s">
        <v>3153</v>
      </c>
      <c s="35" t="s">
        <v>5</v>
      </c>
      <c s="6" t="s">
        <v>3154</v>
      </c>
      <c s="36" t="s">
        <v>600</v>
      </c>
      <c s="37">
        <v>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611</v>
      </c>
      <c>
        <f>(M268*21)/100</f>
      </c>
      <c t="s">
        <v>27</v>
      </c>
    </row>
    <row r="269" spans="1:5" ht="12.75">
      <c r="A269" s="35" t="s">
        <v>54</v>
      </c>
      <c r="E269" s="39" t="s">
        <v>5</v>
      </c>
    </row>
    <row r="270" spans="1:5" ht="25.5">
      <c r="A270" s="35" t="s">
        <v>55</v>
      </c>
      <c r="E270" s="40" t="s">
        <v>3020</v>
      </c>
    </row>
    <row r="271" spans="1:5" ht="12.75">
      <c r="A271" t="s">
        <v>57</v>
      </c>
      <c r="E271" s="39" t="s">
        <v>5</v>
      </c>
    </row>
    <row r="272" spans="1:16" ht="12.75">
      <c r="A272" t="s">
        <v>49</v>
      </c>
      <c s="34" t="s">
        <v>303</v>
      </c>
      <c s="34" t="s">
        <v>3155</v>
      </c>
      <c s="35" t="s">
        <v>5</v>
      </c>
      <c s="6" t="s">
        <v>3156</v>
      </c>
      <c s="36" t="s">
        <v>600</v>
      </c>
      <c s="37">
        <v>3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611</v>
      </c>
      <c>
        <f>(M272*21)/100</f>
      </c>
      <c t="s">
        <v>27</v>
      </c>
    </row>
    <row r="273" spans="1:5" ht="12.75">
      <c r="A273" s="35" t="s">
        <v>54</v>
      </c>
      <c r="E273" s="39" t="s">
        <v>5</v>
      </c>
    </row>
    <row r="274" spans="1:5" ht="25.5">
      <c r="A274" s="35" t="s">
        <v>55</v>
      </c>
      <c r="E274" s="40" t="s">
        <v>3020</v>
      </c>
    </row>
    <row r="275" spans="1:5" ht="12.75">
      <c r="A275" t="s">
        <v>57</v>
      </c>
      <c r="E275" s="39" t="s">
        <v>5</v>
      </c>
    </row>
    <row r="276" spans="1:16" ht="12.75">
      <c r="A276" t="s">
        <v>49</v>
      </c>
      <c s="34" t="s">
        <v>306</v>
      </c>
      <c s="34" t="s">
        <v>3157</v>
      </c>
      <c s="35" t="s">
        <v>5</v>
      </c>
      <c s="6" t="s">
        <v>3158</v>
      </c>
      <c s="36" t="s">
        <v>600</v>
      </c>
      <c s="37">
        <v>12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611</v>
      </c>
      <c>
        <f>(M276*21)/100</f>
      </c>
      <c t="s">
        <v>27</v>
      </c>
    </row>
    <row r="277" spans="1:5" ht="12.75">
      <c r="A277" s="35" t="s">
        <v>54</v>
      </c>
      <c r="E277" s="39" t="s">
        <v>5</v>
      </c>
    </row>
    <row r="278" spans="1:5" ht="25.5">
      <c r="A278" s="35" t="s">
        <v>55</v>
      </c>
      <c r="E278" s="40" t="s">
        <v>3020</v>
      </c>
    </row>
    <row r="279" spans="1:5" ht="12.75">
      <c r="A279" t="s">
        <v>57</v>
      </c>
      <c r="E279" s="39" t="s">
        <v>5</v>
      </c>
    </row>
    <row r="280" spans="1:13" ht="12.75">
      <c r="A280" t="s">
        <v>46</v>
      </c>
      <c r="C280" s="31" t="s">
        <v>77</v>
      </c>
      <c r="E280" s="33" t="s">
        <v>3159</v>
      </c>
      <c r="J280" s="32">
        <f>0</f>
      </c>
      <c s="32">
        <f>0</f>
      </c>
      <c s="32">
        <f>0+L281+L285+L289+L293+L297+L301+L305+L309+L313+L317+L321</f>
      </c>
      <c s="32">
        <f>0+M281+M285+M289+M293+M297+M301+M305+M309+M313+M317+M321</f>
      </c>
    </row>
    <row r="281" spans="1:16" ht="12.75">
      <c r="A281" t="s">
        <v>49</v>
      </c>
      <c s="34" t="s">
        <v>310</v>
      </c>
      <c s="34" t="s">
        <v>3160</v>
      </c>
      <c s="35" t="s">
        <v>5</v>
      </c>
      <c s="6" t="s">
        <v>3161</v>
      </c>
      <c s="36" t="s">
        <v>95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611</v>
      </c>
      <c>
        <f>(M281*21)/100</f>
      </c>
      <c t="s">
        <v>27</v>
      </c>
    </row>
    <row r="282" spans="1:5" ht="12.75">
      <c r="A282" s="35" t="s">
        <v>54</v>
      </c>
      <c r="E282" s="39" t="s">
        <v>5</v>
      </c>
    </row>
    <row r="283" spans="1:5" ht="25.5">
      <c r="A283" s="35" t="s">
        <v>55</v>
      </c>
      <c r="E283" s="40" t="s">
        <v>3020</v>
      </c>
    </row>
    <row r="284" spans="1:5" ht="12.75">
      <c r="A284" t="s">
        <v>57</v>
      </c>
      <c r="E284" s="39" t="s">
        <v>5</v>
      </c>
    </row>
    <row r="285" spans="1:16" ht="12.75">
      <c r="A285" t="s">
        <v>49</v>
      </c>
      <c s="34" t="s">
        <v>315</v>
      </c>
      <c s="34" t="s">
        <v>3162</v>
      </c>
      <c s="35" t="s">
        <v>5</v>
      </c>
      <c s="6" t="s">
        <v>3024</v>
      </c>
      <c s="36" t="s">
        <v>2912</v>
      </c>
      <c s="37">
        <v>4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611</v>
      </c>
      <c>
        <f>(M285*21)/100</f>
      </c>
      <c t="s">
        <v>27</v>
      </c>
    </row>
    <row r="286" spans="1:5" ht="12.75">
      <c r="A286" s="35" t="s">
        <v>54</v>
      </c>
      <c r="E286" s="39" t="s">
        <v>5</v>
      </c>
    </row>
    <row r="287" spans="1:5" ht="25.5">
      <c r="A287" s="35" t="s">
        <v>55</v>
      </c>
      <c r="E287" s="40" t="s">
        <v>3020</v>
      </c>
    </row>
    <row r="288" spans="1:5" ht="12.75">
      <c r="A288" t="s">
        <v>57</v>
      </c>
      <c r="E288" s="39" t="s">
        <v>5</v>
      </c>
    </row>
    <row r="289" spans="1:16" ht="12.75">
      <c r="A289" t="s">
        <v>49</v>
      </c>
      <c s="34" t="s">
        <v>319</v>
      </c>
      <c s="34" t="s">
        <v>3163</v>
      </c>
      <c s="35" t="s">
        <v>5</v>
      </c>
      <c s="6" t="s">
        <v>3164</v>
      </c>
      <c s="36" t="s">
        <v>1355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611</v>
      </c>
      <c>
        <f>(M289*21)/100</f>
      </c>
      <c t="s">
        <v>27</v>
      </c>
    </row>
    <row r="290" spans="1:5" ht="38.25">
      <c r="A290" s="35" t="s">
        <v>54</v>
      </c>
      <c r="E290" s="39" t="s">
        <v>3165</v>
      </c>
    </row>
    <row r="291" spans="1:5" ht="25.5">
      <c r="A291" s="35" t="s">
        <v>55</v>
      </c>
      <c r="E291" s="40" t="s">
        <v>3020</v>
      </c>
    </row>
    <row r="292" spans="1:5" ht="12.75">
      <c r="A292" t="s">
        <v>57</v>
      </c>
      <c r="E292" s="39" t="s">
        <v>5</v>
      </c>
    </row>
    <row r="293" spans="1:16" ht="25.5">
      <c r="A293" t="s">
        <v>49</v>
      </c>
      <c s="34" t="s">
        <v>322</v>
      </c>
      <c s="34" t="s">
        <v>3166</v>
      </c>
      <c s="35" t="s">
        <v>5</v>
      </c>
      <c s="6" t="s">
        <v>3167</v>
      </c>
      <c s="36" t="s">
        <v>1355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611</v>
      </c>
      <c>
        <f>(M293*21)/100</f>
      </c>
      <c t="s">
        <v>27</v>
      </c>
    </row>
    <row r="294" spans="1:5" ht="12.75">
      <c r="A294" s="35" t="s">
        <v>54</v>
      </c>
      <c r="E294" s="39" t="s">
        <v>5</v>
      </c>
    </row>
    <row r="295" spans="1:5" ht="25.5">
      <c r="A295" s="35" t="s">
        <v>55</v>
      </c>
      <c r="E295" s="40" t="s">
        <v>3020</v>
      </c>
    </row>
    <row r="296" spans="1:5" ht="12.75">
      <c r="A296" t="s">
        <v>57</v>
      </c>
      <c r="E296" s="39" t="s">
        <v>5</v>
      </c>
    </row>
    <row r="297" spans="1:16" ht="25.5">
      <c r="A297" t="s">
        <v>49</v>
      </c>
      <c s="34" t="s">
        <v>325</v>
      </c>
      <c s="34" t="s">
        <v>3168</v>
      </c>
      <c s="35" t="s">
        <v>5</v>
      </c>
      <c s="6" t="s">
        <v>3169</v>
      </c>
      <c s="36" t="s">
        <v>600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611</v>
      </c>
      <c>
        <f>(M297*21)/100</f>
      </c>
      <c t="s">
        <v>27</v>
      </c>
    </row>
    <row r="298" spans="1:5" ht="38.25">
      <c r="A298" s="35" t="s">
        <v>54</v>
      </c>
      <c r="E298" s="39" t="s">
        <v>3170</v>
      </c>
    </row>
    <row r="299" spans="1:5" ht="25.5">
      <c r="A299" s="35" t="s">
        <v>55</v>
      </c>
      <c r="E299" s="40" t="s">
        <v>3020</v>
      </c>
    </row>
    <row r="300" spans="1:5" ht="12.75">
      <c r="A300" t="s">
        <v>57</v>
      </c>
      <c r="E300" s="39" t="s">
        <v>5</v>
      </c>
    </row>
    <row r="301" spans="1:16" ht="25.5">
      <c r="A301" t="s">
        <v>49</v>
      </c>
      <c s="34" t="s">
        <v>329</v>
      </c>
      <c s="34" t="s">
        <v>3171</v>
      </c>
      <c s="35" t="s">
        <v>5</v>
      </c>
      <c s="6" t="s">
        <v>3172</v>
      </c>
      <c s="36" t="s">
        <v>1355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611</v>
      </c>
      <c>
        <f>(M301*21)/100</f>
      </c>
      <c t="s">
        <v>27</v>
      </c>
    </row>
    <row r="302" spans="1:5" ht="12.75">
      <c r="A302" s="35" t="s">
        <v>54</v>
      </c>
      <c r="E302" s="39" t="s">
        <v>5</v>
      </c>
    </row>
    <row r="303" spans="1:5" ht="25.5">
      <c r="A303" s="35" t="s">
        <v>55</v>
      </c>
      <c r="E303" s="40" t="s">
        <v>3020</v>
      </c>
    </row>
    <row r="304" spans="1:5" ht="12.75">
      <c r="A304" t="s">
        <v>57</v>
      </c>
      <c r="E304" s="39" t="s">
        <v>5</v>
      </c>
    </row>
    <row r="305" spans="1:16" ht="25.5">
      <c r="A305" t="s">
        <v>49</v>
      </c>
      <c s="34" t="s">
        <v>332</v>
      </c>
      <c s="34" t="s">
        <v>3173</v>
      </c>
      <c s="35" t="s">
        <v>5</v>
      </c>
      <c s="6" t="s">
        <v>3174</v>
      </c>
      <c s="36" t="s">
        <v>1355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611</v>
      </c>
      <c>
        <f>(M305*21)/100</f>
      </c>
      <c t="s">
        <v>27</v>
      </c>
    </row>
    <row r="306" spans="1:5" ht="12.75">
      <c r="A306" s="35" t="s">
        <v>54</v>
      </c>
      <c r="E306" s="39" t="s">
        <v>5</v>
      </c>
    </row>
    <row r="307" spans="1:5" ht="25.5">
      <c r="A307" s="35" t="s">
        <v>55</v>
      </c>
      <c r="E307" s="40" t="s">
        <v>3020</v>
      </c>
    </row>
    <row r="308" spans="1:5" ht="12.75">
      <c r="A308" t="s">
        <v>57</v>
      </c>
      <c r="E308" s="39" t="s">
        <v>5</v>
      </c>
    </row>
    <row r="309" spans="1:16" ht="25.5">
      <c r="A309" t="s">
        <v>49</v>
      </c>
      <c s="34" t="s">
        <v>336</v>
      </c>
      <c s="34" t="s">
        <v>3175</v>
      </c>
      <c s="35" t="s">
        <v>5</v>
      </c>
      <c s="6" t="s">
        <v>3176</v>
      </c>
      <c s="36" t="s">
        <v>1355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611</v>
      </c>
      <c>
        <f>(M309*21)/100</f>
      </c>
      <c t="s">
        <v>27</v>
      </c>
    </row>
    <row r="310" spans="1:5" ht="12.75">
      <c r="A310" s="35" t="s">
        <v>54</v>
      </c>
      <c r="E310" s="39" t="s">
        <v>5</v>
      </c>
    </row>
    <row r="311" spans="1:5" ht="25.5">
      <c r="A311" s="35" t="s">
        <v>55</v>
      </c>
      <c r="E311" s="40" t="s">
        <v>3020</v>
      </c>
    </row>
    <row r="312" spans="1:5" ht="12.75">
      <c r="A312" t="s">
        <v>57</v>
      </c>
      <c r="E312" s="39" t="s">
        <v>5</v>
      </c>
    </row>
    <row r="313" spans="1:16" ht="12.75">
      <c r="A313" t="s">
        <v>49</v>
      </c>
      <c s="34" t="s">
        <v>340</v>
      </c>
      <c s="34" t="s">
        <v>3177</v>
      </c>
      <c s="35" t="s">
        <v>5</v>
      </c>
      <c s="6" t="s">
        <v>3178</v>
      </c>
      <c s="36" t="s">
        <v>600</v>
      </c>
      <c s="37">
        <v>1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611</v>
      </c>
      <c>
        <f>(M313*21)/100</f>
      </c>
      <c t="s">
        <v>27</v>
      </c>
    </row>
    <row r="314" spans="1:5" ht="38.25">
      <c r="A314" s="35" t="s">
        <v>54</v>
      </c>
      <c r="E314" s="39" t="s">
        <v>3179</v>
      </c>
    </row>
    <row r="315" spans="1:5" ht="25.5">
      <c r="A315" s="35" t="s">
        <v>55</v>
      </c>
      <c r="E315" s="40" t="s">
        <v>3020</v>
      </c>
    </row>
    <row r="316" spans="1:5" ht="12.75">
      <c r="A316" t="s">
        <v>57</v>
      </c>
      <c r="E316" s="39" t="s">
        <v>5</v>
      </c>
    </row>
    <row r="317" spans="1:16" ht="12.75">
      <c r="A317" t="s">
        <v>49</v>
      </c>
      <c s="34" t="s">
        <v>344</v>
      </c>
      <c s="34" t="s">
        <v>3180</v>
      </c>
      <c s="35" t="s">
        <v>5</v>
      </c>
      <c s="6" t="s">
        <v>3181</v>
      </c>
      <c s="36" t="s">
        <v>600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611</v>
      </c>
      <c>
        <f>(M317*21)/100</f>
      </c>
      <c t="s">
        <v>27</v>
      </c>
    </row>
    <row r="318" spans="1:5" ht="12.75">
      <c r="A318" s="35" t="s">
        <v>54</v>
      </c>
      <c r="E318" s="39" t="s">
        <v>5</v>
      </c>
    </row>
    <row r="319" spans="1:5" ht="25.5">
      <c r="A319" s="35" t="s">
        <v>55</v>
      </c>
      <c r="E319" s="40" t="s">
        <v>3020</v>
      </c>
    </row>
    <row r="320" spans="1:5" ht="12.75">
      <c r="A320" t="s">
        <v>57</v>
      </c>
      <c r="E320" s="39" t="s">
        <v>5</v>
      </c>
    </row>
    <row r="321" spans="1:16" ht="12.75">
      <c r="A321" t="s">
        <v>49</v>
      </c>
      <c s="34" t="s">
        <v>348</v>
      </c>
      <c s="34" t="s">
        <v>3182</v>
      </c>
      <c s="35" t="s">
        <v>5</v>
      </c>
      <c s="6" t="s">
        <v>3183</v>
      </c>
      <c s="36" t="s">
        <v>600</v>
      </c>
      <c s="37">
        <v>1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611</v>
      </c>
      <c>
        <f>(M321*21)/100</f>
      </c>
      <c t="s">
        <v>27</v>
      </c>
    </row>
    <row r="322" spans="1:5" ht="12.75">
      <c r="A322" s="35" t="s">
        <v>54</v>
      </c>
      <c r="E322" s="39" t="s">
        <v>5</v>
      </c>
    </row>
    <row r="323" spans="1:5" ht="25.5">
      <c r="A323" s="35" t="s">
        <v>55</v>
      </c>
      <c r="E323" s="40" t="s">
        <v>3020</v>
      </c>
    </row>
    <row r="324" spans="1:5" ht="12.75">
      <c r="A324" t="s">
        <v>57</v>
      </c>
      <c r="E324" s="39" t="s">
        <v>5</v>
      </c>
    </row>
    <row r="325" spans="1:13" ht="12.75">
      <c r="A325" t="s">
        <v>46</v>
      </c>
      <c r="C325" s="31" t="s">
        <v>80</v>
      </c>
      <c r="E325" s="33" t="s">
        <v>2130</v>
      </c>
      <c r="J325" s="32">
        <f>0</f>
      </c>
      <c s="32">
        <f>0</f>
      </c>
      <c s="32">
        <f>0+L326+L330+L334+L338+L342</f>
      </c>
      <c s="32">
        <f>0+M326+M330+M334+M338+M342</f>
      </c>
    </row>
    <row r="326" spans="1:16" ht="12.75">
      <c r="A326" t="s">
        <v>49</v>
      </c>
      <c s="34" t="s">
        <v>352</v>
      </c>
      <c s="34" t="s">
        <v>3184</v>
      </c>
      <c s="35" t="s">
        <v>5</v>
      </c>
      <c s="6" t="s">
        <v>2009</v>
      </c>
      <c s="36" t="s">
        <v>600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611</v>
      </c>
      <c>
        <f>(M326*21)/100</f>
      </c>
      <c t="s">
        <v>27</v>
      </c>
    </row>
    <row r="327" spans="1:5" ht="12.75">
      <c r="A327" s="35" t="s">
        <v>54</v>
      </c>
      <c r="E327" s="39" t="s">
        <v>5</v>
      </c>
    </row>
    <row r="328" spans="1:5" ht="25.5">
      <c r="A328" s="35" t="s">
        <v>55</v>
      </c>
      <c r="E328" s="40" t="s">
        <v>3020</v>
      </c>
    </row>
    <row r="329" spans="1:5" ht="12.75">
      <c r="A329" t="s">
        <v>57</v>
      </c>
      <c r="E329" s="39" t="s">
        <v>5</v>
      </c>
    </row>
    <row r="330" spans="1:16" ht="12.75">
      <c r="A330" t="s">
        <v>49</v>
      </c>
      <c s="34" t="s">
        <v>356</v>
      </c>
      <c s="34" t="s">
        <v>3185</v>
      </c>
      <c s="35" t="s">
        <v>5</v>
      </c>
      <c s="6" t="s">
        <v>2007</v>
      </c>
      <c s="36" t="s">
        <v>1355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611</v>
      </c>
      <c>
        <f>(M330*21)/100</f>
      </c>
      <c t="s">
        <v>27</v>
      </c>
    </row>
    <row r="331" spans="1:5" ht="12.75">
      <c r="A331" s="35" t="s">
        <v>54</v>
      </c>
      <c r="E331" s="39" t="s">
        <v>5</v>
      </c>
    </row>
    <row r="332" spans="1:5" ht="25.5">
      <c r="A332" s="35" t="s">
        <v>55</v>
      </c>
      <c r="E332" s="40" t="s">
        <v>3020</v>
      </c>
    </row>
    <row r="333" spans="1:5" ht="12.75">
      <c r="A333" t="s">
        <v>57</v>
      </c>
      <c r="E333" s="39" t="s">
        <v>5</v>
      </c>
    </row>
    <row r="334" spans="1:16" ht="12.75">
      <c r="A334" t="s">
        <v>49</v>
      </c>
      <c s="34" t="s">
        <v>360</v>
      </c>
      <c s="34" t="s">
        <v>3186</v>
      </c>
      <c s="35" t="s">
        <v>5</v>
      </c>
      <c s="6" t="s">
        <v>3187</v>
      </c>
      <c s="36" t="s">
        <v>600</v>
      </c>
      <c s="37">
        <v>4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611</v>
      </c>
      <c>
        <f>(M334*21)/100</f>
      </c>
      <c t="s">
        <v>27</v>
      </c>
    </row>
    <row r="335" spans="1:5" ht="12.75">
      <c r="A335" s="35" t="s">
        <v>54</v>
      </c>
      <c r="E335" s="39" t="s">
        <v>5</v>
      </c>
    </row>
    <row r="336" spans="1:5" ht="25.5">
      <c r="A336" s="35" t="s">
        <v>55</v>
      </c>
      <c r="E336" s="40" t="s">
        <v>3020</v>
      </c>
    </row>
    <row r="337" spans="1:5" ht="12.75">
      <c r="A337" t="s">
        <v>57</v>
      </c>
      <c r="E337" s="39" t="s">
        <v>5</v>
      </c>
    </row>
    <row r="338" spans="1:16" ht="12.75">
      <c r="A338" t="s">
        <v>49</v>
      </c>
      <c s="34" t="s">
        <v>364</v>
      </c>
      <c s="34" t="s">
        <v>3188</v>
      </c>
      <c s="35" t="s">
        <v>5</v>
      </c>
      <c s="6" t="s">
        <v>3189</v>
      </c>
      <c s="36" t="s">
        <v>600</v>
      </c>
      <c s="37">
        <v>18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611</v>
      </c>
      <c>
        <f>(M338*21)/100</f>
      </c>
      <c t="s">
        <v>27</v>
      </c>
    </row>
    <row r="339" spans="1:5" ht="12.75">
      <c r="A339" s="35" t="s">
        <v>54</v>
      </c>
      <c r="E339" s="39" t="s">
        <v>5</v>
      </c>
    </row>
    <row r="340" spans="1:5" ht="25.5">
      <c r="A340" s="35" t="s">
        <v>55</v>
      </c>
      <c r="E340" s="40" t="s">
        <v>3020</v>
      </c>
    </row>
    <row r="341" spans="1:5" ht="12.75">
      <c r="A341" t="s">
        <v>57</v>
      </c>
      <c r="E341" s="39" t="s">
        <v>5</v>
      </c>
    </row>
    <row r="342" spans="1:16" ht="12.75">
      <c r="A342" t="s">
        <v>49</v>
      </c>
      <c s="34" t="s">
        <v>368</v>
      </c>
      <c s="34" t="s">
        <v>3190</v>
      </c>
      <c s="35" t="s">
        <v>5</v>
      </c>
      <c s="6" t="s">
        <v>2780</v>
      </c>
      <c s="36" t="s">
        <v>1355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611</v>
      </c>
      <c>
        <f>(M342*21)/100</f>
      </c>
      <c t="s">
        <v>27</v>
      </c>
    </row>
    <row r="343" spans="1:5" ht="12.75">
      <c r="A343" s="35" t="s">
        <v>54</v>
      </c>
      <c r="E343" s="39" t="s">
        <v>5</v>
      </c>
    </row>
    <row r="344" spans="1:5" ht="25.5">
      <c r="A344" s="35" t="s">
        <v>55</v>
      </c>
      <c r="E344" s="40" t="s">
        <v>3020</v>
      </c>
    </row>
    <row r="345" spans="1:5" ht="12.75">
      <c r="A345" t="s">
        <v>57</v>
      </c>
      <c r="E34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3191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3191</v>
      </c>
      <c r="E4" s="26" t="s">
        <v>3192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COUNTIFS(L8:L30,"=0",A8:A30,"P")+COUNTIFS(L8:L30,"",A8:A30,"P")+SUM(Q8:Q30)</f>
      </c>
    </row>
    <row r="8" spans="1:13" ht="12.75">
      <c r="A8" t="s">
        <v>44</v>
      </c>
      <c r="C8" s="28" t="s">
        <v>3191</v>
      </c>
      <c r="E8" s="30" t="s">
        <v>3192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1527</v>
      </c>
      <c r="E9" s="33" t="s">
        <v>1528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3194</v>
      </c>
      <c s="35" t="s">
        <v>5</v>
      </c>
      <c s="6" t="s">
        <v>3195</v>
      </c>
      <c s="36" t="s">
        <v>1228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611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3196</v>
      </c>
      <c s="35" t="s">
        <v>5</v>
      </c>
      <c s="6" t="s">
        <v>3197</v>
      </c>
      <c s="36" t="s">
        <v>1228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611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3198</v>
      </c>
      <c s="35" t="s">
        <v>5</v>
      </c>
      <c s="6" t="s">
        <v>3199</v>
      </c>
      <c s="36" t="s">
        <v>1228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611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3200</v>
      </c>
      <c s="35" t="s">
        <v>5</v>
      </c>
      <c s="6" t="s">
        <v>3201</v>
      </c>
      <c s="36" t="s">
        <v>1228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611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3202</v>
      </c>
      <c s="35" t="s">
        <v>5</v>
      </c>
      <c s="6" t="s">
        <v>3203</v>
      </c>
      <c s="36" t="s">
        <v>1228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611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70</v>
      </c>
      <c s="34" t="s">
        <v>3204</v>
      </c>
      <c s="35" t="s">
        <v>5</v>
      </c>
      <c s="6" t="s">
        <v>3205</v>
      </c>
      <c s="36" t="s">
        <v>1228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611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</v>
      </c>
    </row>
    <row r="33" spans="1:5" ht="12.75">
      <c r="A33" t="s">
        <v>57</v>
      </c>
      <c r="E3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6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COUNTIFS(L8:L1678,"=0",A8:A1678,"P")+COUNTIFS(L8:L1678,"",A8:A1678,"P")+SUM(Q8:Q1678)</f>
      </c>
    </row>
    <row r="8" spans="1:13" ht="12.75">
      <c r="A8" t="s">
        <v>44</v>
      </c>
      <c r="C8" s="28" t="s">
        <v>45</v>
      </c>
      <c r="E8" s="30" t="s">
        <v>17</v>
      </c>
      <c r="J8" s="29">
        <f>0+J9+J50+J79+J180+J281+J306+J343+J364+J369+J378+J399+J508+J529+J566+J599+J968+J1073+J1110+J1123+J1172+J1185+J1214+J1235+J1248+J1277+J1338+J1547+J1652+J1657</f>
      </c>
      <c s="29">
        <f>0+K9+K50+K79+K180+K281+K306+K343+K364+K369+K378+K399+K508+K529+K566+K599+K968+K1073+K1110+K1123+K1172+K1185+K1214+K1235+K1248+K1277+K1338+K1547+K1652+K1657</f>
      </c>
      <c s="29">
        <f>0+L9+L50+L79+L180+L281+L306+L343+L364+L369+L378+L399+L508+L529+L566+L599+L968+L1073+L1110+L1123+L1172+L1185+L1214+L1235+L1248+L1277+L1338+L1547+L1652+L1657</f>
      </c>
      <c s="29">
        <f>0+M9+M50+M79+M180+M281+M306+M343+M364+M369+M378+M399+M508+M529+M566+M599+M968+M1073+M1110+M1123+M1172+M1185+M1214+M1235+M1248+M1277+M1338+M1547+M1652+M1657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47</v>
      </c>
      <c s="34" t="s">
        <v>50</v>
      </c>
      <c s="35" t="s">
        <v>5</v>
      </c>
      <c s="6" t="s">
        <v>51</v>
      </c>
      <c s="36" t="s">
        <v>52</v>
      </c>
      <c s="37">
        <v>13.413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58</v>
      </c>
      <c s="35" t="s">
        <v>5</v>
      </c>
      <c s="6" t="s">
        <v>59</v>
      </c>
      <c s="36" t="s">
        <v>52</v>
      </c>
      <c s="37">
        <v>3.199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60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61</v>
      </c>
      <c s="35" t="s">
        <v>5</v>
      </c>
      <c s="6" t="s">
        <v>62</v>
      </c>
      <c s="36" t="s">
        <v>52</v>
      </c>
      <c s="37">
        <v>3.199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64</v>
      </c>
      <c s="35" t="s">
        <v>5</v>
      </c>
      <c s="6" t="s">
        <v>65</v>
      </c>
      <c s="36" t="s">
        <v>52</v>
      </c>
      <c s="37">
        <v>15.994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66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68</v>
      </c>
      <c s="35" t="s">
        <v>5</v>
      </c>
      <c s="6" t="s">
        <v>69</v>
      </c>
      <c s="36" t="s">
        <v>52</v>
      </c>
      <c s="37">
        <v>3.199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70</v>
      </c>
      <c s="34" t="s">
        <v>71</v>
      </c>
      <c s="35" t="s">
        <v>5</v>
      </c>
      <c s="6" t="s">
        <v>72</v>
      </c>
      <c s="36" t="s">
        <v>52</v>
      </c>
      <c s="37">
        <v>31.987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73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74</v>
      </c>
      <c s="34" t="s">
        <v>75</v>
      </c>
      <c s="35" t="s">
        <v>5</v>
      </c>
      <c s="6" t="s">
        <v>76</v>
      </c>
      <c s="36" t="s">
        <v>52</v>
      </c>
      <c s="37">
        <v>3.199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77</v>
      </c>
      <c s="34" t="s">
        <v>78</v>
      </c>
      <c s="35" t="s">
        <v>5</v>
      </c>
      <c s="6" t="s">
        <v>79</v>
      </c>
      <c s="36" t="s">
        <v>52</v>
      </c>
      <c s="37">
        <v>3.199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80</v>
      </c>
      <c s="34" t="s">
        <v>81</v>
      </c>
      <c s="35" t="s">
        <v>5</v>
      </c>
      <c s="6" t="s">
        <v>82</v>
      </c>
      <c s="36" t="s">
        <v>52</v>
      </c>
      <c s="37">
        <v>10.214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83</v>
      </c>
    </row>
    <row r="45" spans="1:5" ht="12.75">
      <c r="A45" t="s">
        <v>57</v>
      </c>
      <c r="E45" s="39" t="s">
        <v>5</v>
      </c>
    </row>
    <row r="46" spans="1:16" ht="12.75">
      <c r="A46" t="s">
        <v>49</v>
      </c>
      <c s="34" t="s">
        <v>84</v>
      </c>
      <c s="34" t="s">
        <v>85</v>
      </c>
      <c s="35" t="s">
        <v>5</v>
      </c>
      <c s="6" t="s">
        <v>86</v>
      </c>
      <c s="36" t="s">
        <v>52</v>
      </c>
      <c s="37">
        <v>3.199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</v>
      </c>
    </row>
    <row r="49" spans="1:5" ht="12.75">
      <c r="A49" t="s">
        <v>57</v>
      </c>
      <c r="E49" s="39" t="s">
        <v>5</v>
      </c>
    </row>
    <row r="50" spans="1:13" ht="12.75">
      <c r="A50" t="s">
        <v>46</v>
      </c>
      <c r="C50" s="31" t="s">
        <v>27</v>
      </c>
      <c r="E50" s="33" t="s">
        <v>87</v>
      </c>
      <c r="J50" s="32">
        <f>0</f>
      </c>
      <c s="32">
        <f>0</f>
      </c>
      <c s="32">
        <f>0+L51+L55+L59+L63+L67+L71+L75</f>
      </c>
      <c s="32">
        <f>0+M51+M55+M59+M63+M67+M71+M75</f>
      </c>
    </row>
    <row r="51" spans="1:16" ht="12.75">
      <c r="A51" t="s">
        <v>49</v>
      </c>
      <c s="34" t="s">
        <v>88</v>
      </c>
      <c s="34" t="s">
        <v>89</v>
      </c>
      <c s="35" t="s">
        <v>5</v>
      </c>
      <c s="6" t="s">
        <v>90</v>
      </c>
      <c s="36" t="s">
        <v>52</v>
      </c>
      <c s="37">
        <v>0.457</v>
      </c>
      <c s="36">
        <v>2.525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91</v>
      </c>
    </row>
    <row r="54" spans="1:5" ht="12.75">
      <c r="A54" t="s">
        <v>57</v>
      </c>
      <c r="E54" s="39" t="s">
        <v>5</v>
      </c>
    </row>
    <row r="55" spans="1:16" ht="12.75">
      <c r="A55" t="s">
        <v>49</v>
      </c>
      <c s="34" t="s">
        <v>92</v>
      </c>
      <c s="34" t="s">
        <v>93</v>
      </c>
      <c s="35" t="s">
        <v>5</v>
      </c>
      <c s="6" t="s">
        <v>94</v>
      </c>
      <c s="36" t="s">
        <v>95</v>
      </c>
      <c s="37">
        <v>1.216</v>
      </c>
      <c s="36">
        <v>0.0392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96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97</v>
      </c>
      <c s="34" t="s">
        <v>98</v>
      </c>
      <c s="35" t="s">
        <v>5</v>
      </c>
      <c s="6" t="s">
        <v>99</v>
      </c>
      <c s="36" t="s">
        <v>95</v>
      </c>
      <c s="37">
        <v>1.216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5</v>
      </c>
    </row>
    <row r="62" spans="1:5" ht="12.75">
      <c r="A62" t="s">
        <v>57</v>
      </c>
      <c r="E62" s="39" t="s">
        <v>5</v>
      </c>
    </row>
    <row r="63" spans="1:16" ht="12.75">
      <c r="A63" t="s">
        <v>49</v>
      </c>
      <c s="34" t="s">
        <v>100</v>
      </c>
      <c s="34" t="s">
        <v>101</v>
      </c>
      <c s="35" t="s">
        <v>5</v>
      </c>
      <c s="6" t="s">
        <v>102</v>
      </c>
      <c s="36" t="s">
        <v>52</v>
      </c>
      <c s="37">
        <v>1.824</v>
      </c>
      <c s="36">
        <v>2.525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103</v>
      </c>
    </row>
    <row r="66" spans="1:5" ht="12.75">
      <c r="A66" t="s">
        <v>57</v>
      </c>
      <c r="E66" s="39" t="s">
        <v>5</v>
      </c>
    </row>
    <row r="67" spans="1:16" ht="12.75">
      <c r="A67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95</v>
      </c>
      <c s="37">
        <v>18.24</v>
      </c>
      <c s="36">
        <v>0.03931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107</v>
      </c>
    </row>
    <row r="70" spans="1:5" ht="12.75">
      <c r="A70" t="s">
        <v>57</v>
      </c>
      <c r="E70" s="39" t="s">
        <v>5</v>
      </c>
    </row>
    <row r="71" spans="1:16" ht="12.75">
      <c r="A71" t="s">
        <v>49</v>
      </c>
      <c s="34" t="s">
        <v>108</v>
      </c>
      <c s="34" t="s">
        <v>109</v>
      </c>
      <c s="35" t="s">
        <v>5</v>
      </c>
      <c s="6" t="s">
        <v>110</v>
      </c>
      <c s="36" t="s">
        <v>95</v>
      </c>
      <c s="37">
        <v>18.24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5</v>
      </c>
    </row>
    <row r="74" spans="1:5" ht="12.75">
      <c r="A74" t="s">
        <v>57</v>
      </c>
      <c r="E74" s="39" t="s">
        <v>5</v>
      </c>
    </row>
    <row r="75" spans="1:16" ht="12.75">
      <c r="A75" t="s">
        <v>49</v>
      </c>
      <c s="34" t="s">
        <v>111</v>
      </c>
      <c s="34" t="s">
        <v>112</v>
      </c>
      <c s="35" t="s">
        <v>5</v>
      </c>
      <c s="6" t="s">
        <v>113</v>
      </c>
      <c s="36" t="s">
        <v>114</v>
      </c>
      <c s="37">
        <v>0.307</v>
      </c>
      <c s="36">
        <v>1.02159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115</v>
      </c>
    </row>
    <row r="78" spans="1:5" ht="12.75">
      <c r="A78" t="s">
        <v>57</v>
      </c>
      <c r="E78" s="39" t="s">
        <v>5</v>
      </c>
    </row>
    <row r="79" spans="1:13" ht="12.75">
      <c r="A79" t="s">
        <v>46</v>
      </c>
      <c r="C79" s="31" t="s">
        <v>26</v>
      </c>
      <c r="E79" s="33" t="s">
        <v>116</v>
      </c>
      <c r="J79" s="32">
        <f>0</f>
      </c>
      <c s="32">
        <f>0</f>
      </c>
      <c s="32">
        <f>0+L80+L84+L88+L92+L96+L100+L104+L108+L112+L116+L120+L124+L128+L132+L136+L140+L144+L148+L152+L156+L160+L164+L168+L172+L176</f>
      </c>
      <c s="32">
        <f>0+M80+M84+M88+M92+M96+M100+M104+M108+M112+M116+M120+M124+M128+M132+M136+M140+M144+M148+M152+M156+M160+M164+M168+M172+M176</f>
      </c>
    </row>
    <row r="80" spans="1:16" ht="12.75">
      <c r="A80" t="s">
        <v>49</v>
      </c>
      <c s="34" t="s">
        <v>117</v>
      </c>
      <c s="34" t="s">
        <v>118</v>
      </c>
      <c s="35" t="s">
        <v>5</v>
      </c>
      <c s="6" t="s">
        <v>119</v>
      </c>
      <c s="36" t="s">
        <v>114</v>
      </c>
      <c s="37">
        <v>0.027</v>
      </c>
      <c s="36">
        <v>1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55</v>
      </c>
      <c r="E82" s="40" t="s">
        <v>120</v>
      </c>
    </row>
    <row r="83" spans="1:5" ht="12.75">
      <c r="A83" t="s">
        <v>57</v>
      </c>
      <c r="E83" s="39" t="s">
        <v>5</v>
      </c>
    </row>
    <row r="84" spans="1:16" ht="12.75">
      <c r="A84" t="s">
        <v>49</v>
      </c>
      <c s="34" t="s">
        <v>121</v>
      </c>
      <c s="34" t="s">
        <v>122</v>
      </c>
      <c s="35" t="s">
        <v>5</v>
      </c>
      <c s="6" t="s">
        <v>123</v>
      </c>
      <c s="36" t="s">
        <v>114</v>
      </c>
      <c s="37">
        <v>1.055</v>
      </c>
      <c s="36">
        <v>1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55</v>
      </c>
      <c r="E86" s="40" t="s">
        <v>124</v>
      </c>
    </row>
    <row r="87" spans="1:5" ht="12.75">
      <c r="A87" t="s">
        <v>57</v>
      </c>
      <c r="E87" s="39" t="s">
        <v>5</v>
      </c>
    </row>
    <row r="88" spans="1:16" ht="12.75">
      <c r="A88" t="s">
        <v>49</v>
      </c>
      <c s="34" t="s">
        <v>125</v>
      </c>
      <c s="34" t="s">
        <v>126</v>
      </c>
      <c s="35" t="s">
        <v>5</v>
      </c>
      <c s="6" t="s">
        <v>127</v>
      </c>
      <c s="36" t="s">
        <v>114</v>
      </c>
      <c s="37">
        <v>1.298</v>
      </c>
      <c s="36">
        <v>1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55</v>
      </c>
      <c r="E90" s="40" t="s">
        <v>128</v>
      </c>
    </row>
    <row r="91" spans="1:5" ht="12.75">
      <c r="A91" t="s">
        <v>57</v>
      </c>
      <c r="E91" s="39" t="s">
        <v>5</v>
      </c>
    </row>
    <row r="92" spans="1:16" ht="12.75">
      <c r="A92" t="s">
        <v>49</v>
      </c>
      <c s="34" t="s">
        <v>129</v>
      </c>
      <c s="34" t="s">
        <v>130</v>
      </c>
      <c s="35" t="s">
        <v>5</v>
      </c>
      <c s="6" t="s">
        <v>131</v>
      </c>
      <c s="36" t="s">
        <v>114</v>
      </c>
      <c s="37">
        <v>0.964</v>
      </c>
      <c s="36">
        <v>1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25.5">
      <c r="A94" s="35" t="s">
        <v>55</v>
      </c>
      <c r="E94" s="40" t="s">
        <v>132</v>
      </c>
    </row>
    <row r="95" spans="1:5" ht="12.75">
      <c r="A95" t="s">
        <v>57</v>
      </c>
      <c r="E95" s="39" t="s">
        <v>5</v>
      </c>
    </row>
    <row r="96" spans="1:16" ht="12.75">
      <c r="A96" t="s">
        <v>49</v>
      </c>
      <c s="34" t="s">
        <v>133</v>
      </c>
      <c s="34" t="s">
        <v>134</v>
      </c>
      <c s="35" t="s">
        <v>5</v>
      </c>
      <c s="6" t="s">
        <v>135</v>
      </c>
      <c s="36" t="s">
        <v>52</v>
      </c>
      <c s="37">
        <v>5.45</v>
      </c>
      <c s="36">
        <v>0.8615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</v>
      </c>
    </row>
    <row r="98" spans="1:5" ht="38.25">
      <c r="A98" s="35" t="s">
        <v>55</v>
      </c>
      <c r="E98" s="40" t="s">
        <v>136</v>
      </c>
    </row>
    <row r="99" spans="1:5" ht="12.75">
      <c r="A99" t="s">
        <v>57</v>
      </c>
      <c r="E99" s="39" t="s">
        <v>5</v>
      </c>
    </row>
    <row r="100" spans="1:16" ht="12.75">
      <c r="A100" t="s">
        <v>49</v>
      </c>
      <c s="34" t="s">
        <v>137</v>
      </c>
      <c s="34" t="s">
        <v>138</v>
      </c>
      <c s="35" t="s">
        <v>5</v>
      </c>
      <c s="6" t="s">
        <v>139</v>
      </c>
      <c s="36" t="s">
        <v>52</v>
      </c>
      <c s="37">
        <v>31.495</v>
      </c>
      <c s="36">
        <v>1.8262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5</v>
      </c>
    </row>
    <row r="102" spans="1:5" ht="25.5">
      <c r="A102" s="35" t="s">
        <v>55</v>
      </c>
      <c r="E102" s="40" t="s">
        <v>140</v>
      </c>
    </row>
    <row r="103" spans="1:5" ht="12.75">
      <c r="A103" t="s">
        <v>57</v>
      </c>
      <c r="E103" s="39" t="s">
        <v>5</v>
      </c>
    </row>
    <row r="104" spans="1:16" ht="12.75">
      <c r="A104" t="s">
        <v>49</v>
      </c>
      <c s="34" t="s">
        <v>141</v>
      </c>
      <c s="34" t="s">
        <v>142</v>
      </c>
      <c s="35" t="s">
        <v>5</v>
      </c>
      <c s="6" t="s">
        <v>143</v>
      </c>
      <c s="36" t="s">
        <v>144</v>
      </c>
      <c s="37">
        <v>68.2</v>
      </c>
      <c s="36">
        <v>0.01673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25.5">
      <c r="A106" s="35" t="s">
        <v>55</v>
      </c>
      <c r="E106" s="40" t="s">
        <v>145</v>
      </c>
    </row>
    <row r="107" spans="1:5" ht="12.75">
      <c r="A107" t="s">
        <v>57</v>
      </c>
      <c r="E107" s="39" t="s">
        <v>5</v>
      </c>
    </row>
    <row r="108" spans="1:16" ht="25.5">
      <c r="A108" t="s">
        <v>49</v>
      </c>
      <c s="34" t="s">
        <v>146</v>
      </c>
      <c s="34" t="s">
        <v>147</v>
      </c>
      <c s="35" t="s">
        <v>5</v>
      </c>
      <c s="6" t="s">
        <v>148</v>
      </c>
      <c s="36" t="s">
        <v>149</v>
      </c>
      <c s="37">
        <v>22</v>
      </c>
      <c s="36">
        <v>0.02651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12.75">
      <c r="A109" s="35" t="s">
        <v>54</v>
      </c>
      <c r="E109" s="39" t="s">
        <v>5</v>
      </c>
    </row>
    <row r="110" spans="1:5" ht="12.75">
      <c r="A110" s="35" t="s">
        <v>55</v>
      </c>
      <c r="E110" s="40" t="s">
        <v>150</v>
      </c>
    </row>
    <row r="111" spans="1:5" ht="12.75">
      <c r="A111" t="s">
        <v>57</v>
      </c>
      <c r="E111" s="39" t="s">
        <v>5</v>
      </c>
    </row>
    <row r="112" spans="1:16" ht="25.5">
      <c r="A112" t="s">
        <v>49</v>
      </c>
      <c s="34" t="s">
        <v>151</v>
      </c>
      <c s="34" t="s">
        <v>152</v>
      </c>
      <c s="35" t="s">
        <v>5</v>
      </c>
      <c s="6" t="s">
        <v>153</v>
      </c>
      <c s="36" t="s">
        <v>149</v>
      </c>
      <c s="37">
        <v>43</v>
      </c>
      <c s="36">
        <v>0.03979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55</v>
      </c>
      <c r="E114" s="40" t="s">
        <v>154</v>
      </c>
    </row>
    <row r="115" spans="1:5" ht="12.75">
      <c r="A115" t="s">
        <v>57</v>
      </c>
      <c r="E115" s="39" t="s">
        <v>5</v>
      </c>
    </row>
    <row r="116" spans="1:16" ht="25.5">
      <c r="A116" t="s">
        <v>49</v>
      </c>
      <c s="34" t="s">
        <v>155</v>
      </c>
      <c s="34" t="s">
        <v>156</v>
      </c>
      <c s="35" t="s">
        <v>5</v>
      </c>
      <c s="6" t="s">
        <v>157</v>
      </c>
      <c s="36" t="s">
        <v>149</v>
      </c>
      <c s="37">
        <v>1</v>
      </c>
      <c s="36">
        <v>0.05272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55</v>
      </c>
      <c r="E118" s="40" t="s">
        <v>158</v>
      </c>
    </row>
    <row r="119" spans="1:5" ht="12.75">
      <c r="A119" t="s">
        <v>57</v>
      </c>
      <c r="E119" s="39" t="s">
        <v>5</v>
      </c>
    </row>
    <row r="120" spans="1:16" ht="12.75">
      <c r="A120" t="s">
        <v>49</v>
      </c>
      <c s="34" t="s">
        <v>159</v>
      </c>
      <c s="34" t="s">
        <v>160</v>
      </c>
      <c s="35" t="s">
        <v>5</v>
      </c>
      <c s="6" t="s">
        <v>161</v>
      </c>
      <c s="36" t="s">
        <v>149</v>
      </c>
      <c s="37">
        <v>2</v>
      </c>
      <c s="36">
        <v>0.04198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55</v>
      </c>
      <c r="E122" s="40" t="s">
        <v>162</v>
      </c>
    </row>
    <row r="123" spans="1:5" ht="12.75">
      <c r="A123" t="s">
        <v>57</v>
      </c>
      <c r="E123" s="39" t="s">
        <v>5</v>
      </c>
    </row>
    <row r="124" spans="1:16" ht="12.75">
      <c r="A124" t="s">
        <v>49</v>
      </c>
      <c s="34" t="s">
        <v>163</v>
      </c>
      <c s="34" t="s">
        <v>164</v>
      </c>
      <c s="35" t="s">
        <v>5</v>
      </c>
      <c s="6" t="s">
        <v>165</v>
      </c>
      <c s="36" t="s">
        <v>114</v>
      </c>
      <c s="37">
        <v>0.019</v>
      </c>
      <c s="36">
        <v>0.01954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55</v>
      </c>
      <c r="E126" s="40" t="s">
        <v>166</v>
      </c>
    </row>
    <row r="127" spans="1:5" ht="12.75">
      <c r="A127" t="s">
        <v>57</v>
      </c>
      <c r="E127" s="39" t="s">
        <v>5</v>
      </c>
    </row>
    <row r="128" spans="1:16" ht="12.75">
      <c r="A128" t="s">
        <v>49</v>
      </c>
      <c s="34" t="s">
        <v>167</v>
      </c>
      <c s="34" t="s">
        <v>168</v>
      </c>
      <c s="35" t="s">
        <v>5</v>
      </c>
      <c s="6" t="s">
        <v>169</v>
      </c>
      <c s="36" t="s">
        <v>114</v>
      </c>
      <c s="37">
        <v>2.593</v>
      </c>
      <c s="36">
        <v>0.01709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</v>
      </c>
    </row>
    <row r="130" spans="1:5" ht="38.25">
      <c r="A130" s="35" t="s">
        <v>55</v>
      </c>
      <c r="E130" s="40" t="s">
        <v>170</v>
      </c>
    </row>
    <row r="131" spans="1:5" ht="12.75">
      <c r="A131" t="s">
        <v>57</v>
      </c>
      <c r="E131" s="39" t="s">
        <v>5</v>
      </c>
    </row>
    <row r="132" spans="1:16" ht="12.75">
      <c r="A132" t="s">
        <v>49</v>
      </c>
      <c s="34" t="s">
        <v>171</v>
      </c>
      <c s="34" t="s">
        <v>172</v>
      </c>
      <c s="35" t="s">
        <v>5</v>
      </c>
      <c s="6" t="s">
        <v>173</v>
      </c>
      <c s="36" t="s">
        <v>95</v>
      </c>
      <c s="37">
        <v>13.601</v>
      </c>
      <c s="36">
        <v>0.04515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5</v>
      </c>
    </row>
    <row r="134" spans="1:5" ht="12.75">
      <c r="A134" s="35" t="s">
        <v>55</v>
      </c>
      <c r="E134" s="40" t="s">
        <v>174</v>
      </c>
    </row>
    <row r="135" spans="1:5" ht="12.75">
      <c r="A135" t="s">
        <v>57</v>
      </c>
      <c r="E135" s="39" t="s">
        <v>5</v>
      </c>
    </row>
    <row r="136" spans="1:16" ht="12.75">
      <c r="A136" t="s">
        <v>49</v>
      </c>
      <c s="34" t="s">
        <v>175</v>
      </c>
      <c s="34" t="s">
        <v>176</v>
      </c>
      <c s="35" t="s">
        <v>5</v>
      </c>
      <c s="6" t="s">
        <v>177</v>
      </c>
      <c s="36" t="s">
        <v>95</v>
      </c>
      <c s="37">
        <v>4.16</v>
      </c>
      <c s="36">
        <v>0.27026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5</v>
      </c>
    </row>
    <row r="138" spans="1:5" ht="12.75">
      <c r="A138" s="35" t="s">
        <v>55</v>
      </c>
      <c r="E138" s="40" t="s">
        <v>178</v>
      </c>
    </row>
    <row r="139" spans="1:5" ht="12.75">
      <c r="A139" t="s">
        <v>57</v>
      </c>
      <c r="E139" s="39" t="s">
        <v>5</v>
      </c>
    </row>
    <row r="140" spans="1:16" ht="12.75">
      <c r="A140" t="s">
        <v>49</v>
      </c>
      <c s="34" t="s">
        <v>179</v>
      </c>
      <c s="34" t="s">
        <v>180</v>
      </c>
      <c s="35" t="s">
        <v>5</v>
      </c>
      <c s="6" t="s">
        <v>181</v>
      </c>
      <c s="36" t="s">
        <v>95</v>
      </c>
      <c s="37">
        <v>14.776</v>
      </c>
      <c s="36">
        <v>0.05654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5</v>
      </c>
    </row>
    <row r="142" spans="1:5" ht="12.75">
      <c r="A142" s="35" t="s">
        <v>55</v>
      </c>
      <c r="E142" s="40" t="s">
        <v>182</v>
      </c>
    </row>
    <row r="143" spans="1:5" ht="12.75">
      <c r="A143" t="s">
        <v>57</v>
      </c>
      <c r="E143" s="39" t="s">
        <v>5</v>
      </c>
    </row>
    <row r="144" spans="1:16" ht="12.75">
      <c r="A144" t="s">
        <v>49</v>
      </c>
      <c s="34" t="s">
        <v>183</v>
      </c>
      <c s="34" t="s">
        <v>184</v>
      </c>
      <c s="35" t="s">
        <v>5</v>
      </c>
      <c s="6" t="s">
        <v>185</v>
      </c>
      <c s="36" t="s">
        <v>95</v>
      </c>
      <c s="37">
        <v>167.659</v>
      </c>
      <c s="36">
        <v>0.07471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5</v>
      </c>
    </row>
    <row r="146" spans="1:5" ht="63.75">
      <c r="A146" s="35" t="s">
        <v>55</v>
      </c>
      <c r="E146" s="40" t="s">
        <v>186</v>
      </c>
    </row>
    <row r="147" spans="1:5" ht="12.75">
      <c r="A147" t="s">
        <v>57</v>
      </c>
      <c r="E147" s="39" t="s">
        <v>5</v>
      </c>
    </row>
    <row r="148" spans="1:16" ht="12.75">
      <c r="A148" t="s">
        <v>49</v>
      </c>
      <c s="34" t="s">
        <v>187</v>
      </c>
      <c s="34" t="s">
        <v>188</v>
      </c>
      <c s="35" t="s">
        <v>5</v>
      </c>
      <c s="6" t="s">
        <v>189</v>
      </c>
      <c s="36" t="s">
        <v>95</v>
      </c>
      <c s="37">
        <v>3.931</v>
      </c>
      <c s="36">
        <v>0.09403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12.75">
      <c r="A149" s="35" t="s">
        <v>54</v>
      </c>
      <c r="E149" s="39" t="s">
        <v>5</v>
      </c>
    </row>
    <row r="150" spans="1:5" ht="12.75">
      <c r="A150" s="35" t="s">
        <v>55</v>
      </c>
      <c r="E150" s="40" t="s">
        <v>190</v>
      </c>
    </row>
    <row r="151" spans="1:5" ht="12.75">
      <c r="A151" t="s">
        <v>57</v>
      </c>
      <c r="E151" s="39" t="s">
        <v>5</v>
      </c>
    </row>
    <row r="152" spans="1:16" ht="12.75">
      <c r="A152" t="s">
        <v>49</v>
      </c>
      <c s="34" t="s">
        <v>191</v>
      </c>
      <c s="34" t="s">
        <v>192</v>
      </c>
      <c s="35" t="s">
        <v>5</v>
      </c>
      <c s="6" t="s">
        <v>193</v>
      </c>
      <c s="36" t="s">
        <v>95</v>
      </c>
      <c s="37">
        <v>364.6</v>
      </c>
      <c s="36">
        <v>0.11219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5</v>
      </c>
    </row>
    <row r="154" spans="1:5" ht="89.25">
      <c r="A154" s="35" t="s">
        <v>55</v>
      </c>
      <c r="E154" s="40" t="s">
        <v>194</v>
      </c>
    </row>
    <row r="155" spans="1:5" ht="12.75">
      <c r="A155" t="s">
        <v>57</v>
      </c>
      <c r="E155" s="39" t="s">
        <v>5</v>
      </c>
    </row>
    <row r="156" spans="1:16" ht="12.75">
      <c r="A156" t="s">
        <v>49</v>
      </c>
      <c s="34" t="s">
        <v>195</v>
      </c>
      <c s="34" t="s">
        <v>196</v>
      </c>
      <c s="35" t="s">
        <v>5</v>
      </c>
      <c s="6" t="s">
        <v>197</v>
      </c>
      <c s="36" t="s">
        <v>95</v>
      </c>
      <c s="37">
        <v>14.787</v>
      </c>
      <c s="36">
        <v>0.17199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5</v>
      </c>
    </row>
    <row r="158" spans="1:5" ht="12.75">
      <c r="A158" s="35" t="s">
        <v>55</v>
      </c>
      <c r="E158" s="40" t="s">
        <v>198</v>
      </c>
    </row>
    <row r="159" spans="1:5" ht="12.75">
      <c r="A159" t="s">
        <v>57</v>
      </c>
      <c r="E159" s="39" t="s">
        <v>5</v>
      </c>
    </row>
    <row r="160" spans="1:16" ht="12.75">
      <c r="A160" t="s">
        <v>49</v>
      </c>
      <c s="34" t="s">
        <v>199</v>
      </c>
      <c s="34" t="s">
        <v>200</v>
      </c>
      <c s="35" t="s">
        <v>5</v>
      </c>
      <c s="6" t="s">
        <v>201</v>
      </c>
      <c s="36" t="s">
        <v>144</v>
      </c>
      <c s="37">
        <v>170.567</v>
      </c>
      <c s="36">
        <v>8E-05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76.5">
      <c r="A162" s="35" t="s">
        <v>55</v>
      </c>
      <c r="E162" s="40" t="s">
        <v>202</v>
      </c>
    </row>
    <row r="163" spans="1:5" ht="12.75">
      <c r="A163" t="s">
        <v>57</v>
      </c>
      <c r="E163" s="39" t="s">
        <v>5</v>
      </c>
    </row>
    <row r="164" spans="1:16" ht="12.75">
      <c r="A164" t="s">
        <v>49</v>
      </c>
      <c s="34" t="s">
        <v>203</v>
      </c>
      <c s="34" t="s">
        <v>204</v>
      </c>
      <c s="35" t="s">
        <v>5</v>
      </c>
      <c s="6" t="s">
        <v>205</v>
      </c>
      <c s="36" t="s">
        <v>144</v>
      </c>
      <c s="37">
        <v>272.35</v>
      </c>
      <c s="36">
        <v>0.00102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5</v>
      </c>
    </row>
    <row r="166" spans="1:5" ht="25.5">
      <c r="A166" s="35" t="s">
        <v>55</v>
      </c>
      <c r="E166" s="40" t="s">
        <v>206</v>
      </c>
    </row>
    <row r="167" spans="1:5" ht="12.75">
      <c r="A167" t="s">
        <v>57</v>
      </c>
      <c r="E167" s="39" t="s">
        <v>5</v>
      </c>
    </row>
    <row r="168" spans="1:16" ht="12.75">
      <c r="A168" t="s">
        <v>49</v>
      </c>
      <c s="34" t="s">
        <v>207</v>
      </c>
      <c s="34" t="s">
        <v>208</v>
      </c>
      <c s="35" t="s">
        <v>5</v>
      </c>
      <c s="6" t="s">
        <v>209</v>
      </c>
      <c s="36" t="s">
        <v>95</v>
      </c>
      <c s="37">
        <v>30.159</v>
      </c>
      <c s="36">
        <v>0.1568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5</v>
      </c>
    </row>
    <row r="170" spans="1:5" ht="76.5">
      <c r="A170" s="35" t="s">
        <v>55</v>
      </c>
      <c r="E170" s="40" t="s">
        <v>210</v>
      </c>
    </row>
    <row r="171" spans="1:5" ht="12.75">
      <c r="A171" t="s">
        <v>57</v>
      </c>
      <c r="E171" s="39" t="s">
        <v>5</v>
      </c>
    </row>
    <row r="172" spans="1:16" ht="12.75">
      <c r="A172" t="s">
        <v>49</v>
      </c>
      <c s="34" t="s">
        <v>211</v>
      </c>
      <c s="34" t="s">
        <v>212</v>
      </c>
      <c s="35" t="s">
        <v>5</v>
      </c>
      <c s="6" t="s">
        <v>213</v>
      </c>
      <c s="36" t="s">
        <v>95</v>
      </c>
      <c s="37">
        <v>21.816</v>
      </c>
      <c s="36">
        <v>0.15931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5</v>
      </c>
    </row>
    <row r="174" spans="1:5" ht="25.5">
      <c r="A174" s="35" t="s">
        <v>55</v>
      </c>
      <c r="E174" s="40" t="s">
        <v>214</v>
      </c>
    </row>
    <row r="175" spans="1:5" ht="12.75">
      <c r="A175" t="s">
        <v>57</v>
      </c>
      <c r="E175" s="39" t="s">
        <v>5</v>
      </c>
    </row>
    <row r="176" spans="1:16" ht="12.75">
      <c r="A176" t="s">
        <v>49</v>
      </c>
      <c s="34" t="s">
        <v>215</v>
      </c>
      <c s="34" t="s">
        <v>216</v>
      </c>
      <c s="35" t="s">
        <v>5</v>
      </c>
      <c s="6" t="s">
        <v>217</v>
      </c>
      <c s="36" t="s">
        <v>95</v>
      </c>
      <c s="37">
        <v>40.065</v>
      </c>
      <c s="36">
        <v>0.0147</v>
      </c>
      <c s="36">
        <f>ROUND(G176*H176,6)</f>
      </c>
      <c r="L176" s="38">
        <v>0</v>
      </c>
      <c s="32">
        <f>ROUND(ROUND(L176,2)*ROUND(G176,3),2)</f>
      </c>
      <c s="36" t="s">
        <v>53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38.25">
      <c r="A178" s="35" t="s">
        <v>55</v>
      </c>
      <c r="E178" s="40" t="s">
        <v>218</v>
      </c>
    </row>
    <row r="179" spans="1:5" ht="12.75">
      <c r="A179" t="s">
        <v>57</v>
      </c>
      <c r="E179" s="39" t="s">
        <v>5</v>
      </c>
    </row>
    <row r="180" spans="1:13" ht="12.75">
      <c r="A180" t="s">
        <v>46</v>
      </c>
      <c r="C180" s="31" t="s">
        <v>63</v>
      </c>
      <c r="E180" s="33" t="s">
        <v>219</v>
      </c>
      <c r="J180" s="32">
        <f>0</f>
      </c>
      <c s="32">
        <f>0</f>
      </c>
      <c s="32">
        <f>0+L181+L185+L189+L193+L197+L201+L205+L209+L213+L217+L221+L225+L229+L233+L237+L241+L245+L249+L253+L257+L261+L265+L269+L273+L277</f>
      </c>
      <c s="32">
        <f>0+M181+M185+M189+M193+M197+M201+M205+M209+M213+M217+M221+M225+M229+M233+M237+M241+M245+M249+M253+M257+M261+M265+M269+M273+M277</f>
      </c>
    </row>
    <row r="181" spans="1:16" ht="12.75">
      <c r="A181" t="s">
        <v>49</v>
      </c>
      <c s="34" t="s">
        <v>220</v>
      </c>
      <c s="34" t="s">
        <v>221</v>
      </c>
      <c s="35" t="s">
        <v>5</v>
      </c>
      <c s="6" t="s">
        <v>222</v>
      </c>
      <c s="36" t="s">
        <v>114</v>
      </c>
      <c s="37">
        <v>8.99</v>
      </c>
      <c s="36">
        <v>1</v>
      </c>
      <c s="36">
        <f>ROUND(G181*H181,6)</f>
      </c>
      <c r="L181" s="38">
        <v>0</v>
      </c>
      <c s="32">
        <f>ROUND(ROUND(L181,2)*ROUND(G181,3),2)</f>
      </c>
      <c s="36" t="s">
        <v>53</v>
      </c>
      <c>
        <f>(M181*21)/100</f>
      </c>
      <c t="s">
        <v>27</v>
      </c>
    </row>
    <row r="182" spans="1:5" ht="12.75">
      <c r="A182" s="35" t="s">
        <v>54</v>
      </c>
      <c r="E182" s="39" t="s">
        <v>5</v>
      </c>
    </row>
    <row r="183" spans="1:5" ht="12.75">
      <c r="A183" s="35" t="s">
        <v>55</v>
      </c>
      <c r="E183" s="40" t="s">
        <v>223</v>
      </c>
    </row>
    <row r="184" spans="1:5" ht="12.75">
      <c r="A184" t="s">
        <v>57</v>
      </c>
      <c r="E184" s="39" t="s">
        <v>5</v>
      </c>
    </row>
    <row r="185" spans="1:16" ht="12.75">
      <c r="A185" t="s">
        <v>49</v>
      </c>
      <c s="34" t="s">
        <v>224</v>
      </c>
      <c s="34" t="s">
        <v>225</v>
      </c>
      <c s="35" t="s">
        <v>5</v>
      </c>
      <c s="6" t="s">
        <v>226</v>
      </c>
      <c s="36" t="s">
        <v>149</v>
      </c>
      <c s="37">
        <v>36</v>
      </c>
      <c s="36">
        <v>0.0126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27</v>
      </c>
    </row>
    <row r="186" spans="1:5" ht="12.75">
      <c r="A186" s="35" t="s">
        <v>54</v>
      </c>
      <c r="E186" s="39" t="s">
        <v>5</v>
      </c>
    </row>
    <row r="187" spans="1:5" ht="12.75">
      <c r="A187" s="35" t="s">
        <v>55</v>
      </c>
      <c r="E187" s="40" t="s">
        <v>227</v>
      </c>
    </row>
    <row r="188" spans="1:5" ht="12.75">
      <c r="A188" t="s">
        <v>57</v>
      </c>
      <c r="E188" s="39" t="s">
        <v>5</v>
      </c>
    </row>
    <row r="189" spans="1:16" ht="12.75">
      <c r="A189" t="s">
        <v>49</v>
      </c>
      <c s="34" t="s">
        <v>228</v>
      </c>
      <c s="34" t="s">
        <v>229</v>
      </c>
      <c s="35" t="s">
        <v>5</v>
      </c>
      <c s="6" t="s">
        <v>230</v>
      </c>
      <c s="36" t="s">
        <v>149</v>
      </c>
      <c s="37">
        <v>12</v>
      </c>
      <c s="36">
        <v>0.00547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(M189*21)/100</f>
      </c>
      <c t="s">
        <v>27</v>
      </c>
    </row>
    <row r="190" spans="1:5" ht="12.75">
      <c r="A190" s="35" t="s">
        <v>54</v>
      </c>
      <c r="E190" s="39" t="s">
        <v>5</v>
      </c>
    </row>
    <row r="191" spans="1:5" ht="12.75">
      <c r="A191" s="35" t="s">
        <v>55</v>
      </c>
      <c r="E191" s="40" t="s">
        <v>5</v>
      </c>
    </row>
    <row r="192" spans="1:5" ht="12.75">
      <c r="A192" t="s">
        <v>57</v>
      </c>
      <c r="E192" s="39" t="s">
        <v>5</v>
      </c>
    </row>
    <row r="193" spans="1:16" ht="12.75">
      <c r="A193" t="s">
        <v>49</v>
      </c>
      <c s="34" t="s">
        <v>231</v>
      </c>
      <c s="34" t="s">
        <v>232</v>
      </c>
      <c s="35" t="s">
        <v>5</v>
      </c>
      <c s="6" t="s">
        <v>233</v>
      </c>
      <c s="36" t="s">
        <v>149</v>
      </c>
      <c s="37">
        <v>24</v>
      </c>
      <c s="36">
        <v>0.00547</v>
      </c>
      <c s="36">
        <f>ROUND(G193*H193,6)</f>
      </c>
      <c r="L193" s="38">
        <v>0</v>
      </c>
      <c s="32">
        <f>ROUND(ROUND(L193,2)*ROUND(G193,3),2)</f>
      </c>
      <c s="36" t="s">
        <v>53</v>
      </c>
      <c>
        <f>(M193*21)/100</f>
      </c>
      <c t="s">
        <v>27</v>
      </c>
    </row>
    <row r="194" spans="1:5" ht="12.75">
      <c r="A194" s="35" t="s">
        <v>54</v>
      </c>
      <c r="E194" s="39" t="s">
        <v>5</v>
      </c>
    </row>
    <row r="195" spans="1:5" ht="12.75">
      <c r="A195" s="35" t="s">
        <v>55</v>
      </c>
      <c r="E195" s="40" t="s">
        <v>5</v>
      </c>
    </row>
    <row r="196" spans="1:5" ht="12.75">
      <c r="A196" t="s">
        <v>57</v>
      </c>
      <c r="E196" s="39" t="s">
        <v>5</v>
      </c>
    </row>
    <row r="197" spans="1:16" ht="12.75">
      <c r="A197" t="s">
        <v>49</v>
      </c>
      <c s="34" t="s">
        <v>234</v>
      </c>
      <c s="34" t="s">
        <v>235</v>
      </c>
      <c s="35" t="s">
        <v>5</v>
      </c>
      <c s="6" t="s">
        <v>236</v>
      </c>
      <c s="36" t="s">
        <v>149</v>
      </c>
      <c s="37">
        <v>36</v>
      </c>
      <c s="36">
        <v>0.13056</v>
      </c>
      <c s="36">
        <f>ROUND(G197*H197,6)</f>
      </c>
      <c r="L197" s="38">
        <v>0</v>
      </c>
      <c s="32">
        <f>ROUND(ROUND(L197,2)*ROUND(G197,3),2)</f>
      </c>
      <c s="36" t="s">
        <v>53</v>
      </c>
      <c>
        <f>(M197*21)/100</f>
      </c>
      <c t="s">
        <v>27</v>
      </c>
    </row>
    <row r="198" spans="1:5" ht="12.75">
      <c r="A198" s="35" t="s">
        <v>54</v>
      </c>
      <c r="E198" s="39" t="s">
        <v>5</v>
      </c>
    </row>
    <row r="199" spans="1:5" ht="12.75">
      <c r="A199" s="35" t="s">
        <v>55</v>
      </c>
      <c r="E199" s="40" t="s">
        <v>227</v>
      </c>
    </row>
    <row r="200" spans="1:5" ht="12.75">
      <c r="A200" t="s">
        <v>57</v>
      </c>
      <c r="E200" s="39" t="s">
        <v>5</v>
      </c>
    </row>
    <row r="201" spans="1:16" ht="12.75">
      <c r="A201" t="s">
        <v>49</v>
      </c>
      <c s="34" t="s">
        <v>237</v>
      </c>
      <c s="34" t="s">
        <v>238</v>
      </c>
      <c s="35" t="s">
        <v>5</v>
      </c>
      <c s="6" t="s">
        <v>239</v>
      </c>
      <c s="36" t="s">
        <v>52</v>
      </c>
      <c s="37">
        <v>1.492</v>
      </c>
      <c s="36">
        <v>2.52507</v>
      </c>
      <c s="36">
        <f>ROUND(G201*H201,6)</f>
      </c>
      <c r="L201" s="38">
        <v>0</v>
      </c>
      <c s="32">
        <f>ROUND(ROUND(L201,2)*ROUND(G201,3),2)</f>
      </c>
      <c s="36" t="s">
        <v>53</v>
      </c>
      <c>
        <f>(M201*21)/100</f>
      </c>
      <c t="s">
        <v>27</v>
      </c>
    </row>
    <row r="202" spans="1:5" ht="12.75">
      <c r="A202" s="35" t="s">
        <v>54</v>
      </c>
      <c r="E202" s="39" t="s">
        <v>5</v>
      </c>
    </row>
    <row r="203" spans="1:5" ht="12.75">
      <c r="A203" s="35" t="s">
        <v>55</v>
      </c>
      <c r="E203" s="40" t="s">
        <v>240</v>
      </c>
    </row>
    <row r="204" spans="1:5" ht="12.75">
      <c r="A204" t="s">
        <v>57</v>
      </c>
      <c r="E204" s="39" t="s">
        <v>5</v>
      </c>
    </row>
    <row r="205" spans="1:16" ht="12.75">
      <c r="A205" t="s">
        <v>49</v>
      </c>
      <c s="34" t="s">
        <v>241</v>
      </c>
      <c s="34" t="s">
        <v>242</v>
      </c>
      <c s="35" t="s">
        <v>5</v>
      </c>
      <c s="6" t="s">
        <v>243</v>
      </c>
      <c s="36" t="s">
        <v>95</v>
      </c>
      <c s="37">
        <v>8.323</v>
      </c>
      <c s="36">
        <v>0.0577</v>
      </c>
      <c s="36">
        <f>ROUND(G205*H205,6)</f>
      </c>
      <c r="L205" s="38">
        <v>0</v>
      </c>
      <c s="32">
        <f>ROUND(ROUND(L205,2)*ROUND(G205,3),2)</f>
      </c>
      <c s="36" t="s">
        <v>53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55</v>
      </c>
      <c r="E207" s="40" t="s">
        <v>244</v>
      </c>
    </row>
    <row r="208" spans="1:5" ht="12.75">
      <c r="A208" t="s">
        <v>57</v>
      </c>
      <c r="E208" s="39" t="s">
        <v>5</v>
      </c>
    </row>
    <row r="209" spans="1:16" ht="12.75">
      <c r="A209" t="s">
        <v>49</v>
      </c>
      <c s="34" t="s">
        <v>245</v>
      </c>
      <c s="34" t="s">
        <v>246</v>
      </c>
      <c s="35" t="s">
        <v>5</v>
      </c>
      <c s="6" t="s">
        <v>247</v>
      </c>
      <c s="36" t="s">
        <v>95</v>
      </c>
      <c s="37">
        <v>8.323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53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12.75">
      <c r="A211" s="35" t="s">
        <v>55</v>
      </c>
      <c r="E211" s="40" t="s">
        <v>5</v>
      </c>
    </row>
    <row r="212" spans="1:5" ht="12.75">
      <c r="A212" t="s">
        <v>57</v>
      </c>
      <c r="E212" s="39" t="s">
        <v>5</v>
      </c>
    </row>
    <row r="213" spans="1:16" ht="12.75">
      <c r="A213" t="s">
        <v>49</v>
      </c>
      <c s="34" t="s">
        <v>248</v>
      </c>
      <c s="34" t="s">
        <v>249</v>
      </c>
      <c s="35" t="s">
        <v>5</v>
      </c>
      <c s="6" t="s">
        <v>250</v>
      </c>
      <c s="36" t="s">
        <v>95</v>
      </c>
      <c s="37">
        <v>3.731</v>
      </c>
      <c s="36">
        <v>0.0086</v>
      </c>
      <c s="36">
        <f>ROUND(G213*H213,6)</f>
      </c>
      <c r="L213" s="38">
        <v>0</v>
      </c>
      <c s="32">
        <f>ROUND(ROUND(L213,2)*ROUND(G213,3),2)</f>
      </c>
      <c s="36" t="s">
        <v>53</v>
      </c>
      <c>
        <f>(M213*21)/100</f>
      </c>
      <c t="s">
        <v>27</v>
      </c>
    </row>
    <row r="214" spans="1:5" ht="12.75">
      <c r="A214" s="35" t="s">
        <v>54</v>
      </c>
      <c r="E214" s="39" t="s">
        <v>5</v>
      </c>
    </row>
    <row r="215" spans="1:5" ht="12.75">
      <c r="A215" s="35" t="s">
        <v>55</v>
      </c>
      <c r="E215" s="40" t="s">
        <v>251</v>
      </c>
    </row>
    <row r="216" spans="1:5" ht="12.75">
      <c r="A216" t="s">
        <v>57</v>
      </c>
      <c r="E216" s="39" t="s">
        <v>5</v>
      </c>
    </row>
    <row r="217" spans="1:16" ht="12.75">
      <c r="A217" t="s">
        <v>49</v>
      </c>
      <c s="34" t="s">
        <v>252</v>
      </c>
      <c s="34" t="s">
        <v>253</v>
      </c>
      <c s="35" t="s">
        <v>5</v>
      </c>
      <c s="6" t="s">
        <v>254</v>
      </c>
      <c s="36" t="s">
        <v>95</v>
      </c>
      <c s="37">
        <v>3.731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53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12.75">
      <c r="A219" s="35" t="s">
        <v>55</v>
      </c>
      <c r="E219" s="40" t="s">
        <v>5</v>
      </c>
    </row>
    <row r="220" spans="1:5" ht="12.75">
      <c r="A220" t="s">
        <v>57</v>
      </c>
      <c r="E220" s="39" t="s">
        <v>5</v>
      </c>
    </row>
    <row r="221" spans="1:16" ht="12.75">
      <c r="A221" t="s">
        <v>49</v>
      </c>
      <c s="34" t="s">
        <v>255</v>
      </c>
      <c s="34" t="s">
        <v>256</v>
      </c>
      <c s="35" t="s">
        <v>5</v>
      </c>
      <c s="6" t="s">
        <v>257</v>
      </c>
      <c s="36" t="s">
        <v>114</v>
      </c>
      <c s="37">
        <v>0.282</v>
      </c>
      <c s="36">
        <v>1.01939</v>
      </c>
      <c s="36">
        <f>ROUND(G221*H221,6)</f>
      </c>
      <c r="L221" s="38">
        <v>0</v>
      </c>
      <c s="32">
        <f>ROUND(ROUND(L221,2)*ROUND(G221,3),2)</f>
      </c>
      <c s="36" t="s">
        <v>53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55</v>
      </c>
      <c r="E223" s="40" t="s">
        <v>258</v>
      </c>
    </row>
    <row r="224" spans="1:5" ht="12.75">
      <c r="A224" t="s">
        <v>57</v>
      </c>
      <c r="E224" s="39" t="s">
        <v>5</v>
      </c>
    </row>
    <row r="225" spans="1:16" ht="12.75">
      <c r="A225" t="s">
        <v>49</v>
      </c>
      <c s="34" t="s">
        <v>259</v>
      </c>
      <c s="34" t="s">
        <v>260</v>
      </c>
      <c s="35" t="s">
        <v>5</v>
      </c>
      <c s="6" t="s">
        <v>261</v>
      </c>
      <c s="36" t="s">
        <v>144</v>
      </c>
      <c s="37">
        <v>212.48</v>
      </c>
      <c s="36">
        <v>0.00048</v>
      </c>
      <c s="36">
        <f>ROUND(G225*H225,6)</f>
      </c>
      <c r="L225" s="38">
        <v>0</v>
      </c>
      <c s="32">
        <f>ROUND(ROUND(L225,2)*ROUND(G225,3),2)</f>
      </c>
      <c s="36" t="s">
        <v>53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55</v>
      </c>
      <c r="E227" s="40" t="s">
        <v>262</v>
      </c>
    </row>
    <row r="228" spans="1:5" ht="12.75">
      <c r="A228" t="s">
        <v>57</v>
      </c>
      <c r="E228" s="39" t="s">
        <v>5</v>
      </c>
    </row>
    <row r="229" spans="1:16" ht="12.75">
      <c r="A229" t="s">
        <v>49</v>
      </c>
      <c s="34" t="s">
        <v>263</v>
      </c>
      <c s="34" t="s">
        <v>264</v>
      </c>
      <c s="35" t="s">
        <v>5</v>
      </c>
      <c s="6" t="s">
        <v>265</v>
      </c>
      <c s="36" t="s">
        <v>114</v>
      </c>
      <c s="37">
        <v>6.515</v>
      </c>
      <c s="36">
        <v>0.01188</v>
      </c>
      <c s="36">
        <f>ROUND(G229*H229,6)</f>
      </c>
      <c r="L229" s="38">
        <v>0</v>
      </c>
      <c s="32">
        <f>ROUND(ROUND(L229,2)*ROUND(G229,3),2)</f>
      </c>
      <c s="36" t="s">
        <v>53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55</v>
      </c>
      <c r="E231" s="40" t="s">
        <v>266</v>
      </c>
    </row>
    <row r="232" spans="1:5" ht="12.75">
      <c r="A232" t="s">
        <v>57</v>
      </c>
      <c r="E232" s="39" t="s">
        <v>5</v>
      </c>
    </row>
    <row r="233" spans="1:16" ht="12.75">
      <c r="A233" t="s">
        <v>49</v>
      </c>
      <c s="34" t="s">
        <v>267</v>
      </c>
      <c s="34" t="s">
        <v>268</v>
      </c>
      <c s="35" t="s">
        <v>5</v>
      </c>
      <c s="6" t="s">
        <v>269</v>
      </c>
      <c s="36" t="s">
        <v>95</v>
      </c>
      <c s="37">
        <v>15.89</v>
      </c>
      <c s="36">
        <v>0.01201</v>
      </c>
      <c s="36">
        <f>ROUND(G233*H233,6)</f>
      </c>
      <c r="L233" s="38">
        <v>0</v>
      </c>
      <c s="32">
        <f>ROUND(ROUND(L233,2)*ROUND(G233,3),2)</f>
      </c>
      <c s="36" t="s">
        <v>53</v>
      </c>
      <c>
        <f>(M233*21)/100</f>
      </c>
      <c t="s">
        <v>27</v>
      </c>
    </row>
    <row r="234" spans="1:5" ht="12.75">
      <c r="A234" s="35" t="s">
        <v>54</v>
      </c>
      <c r="E234" s="39" t="s">
        <v>5</v>
      </c>
    </row>
    <row r="235" spans="1:5" ht="12.75">
      <c r="A235" s="35" t="s">
        <v>55</v>
      </c>
      <c r="E235" s="40" t="s">
        <v>270</v>
      </c>
    </row>
    <row r="236" spans="1:5" ht="12.75">
      <c r="A236" t="s">
        <v>57</v>
      </c>
      <c r="E236" s="39" t="s">
        <v>5</v>
      </c>
    </row>
    <row r="237" spans="1:16" ht="12.75">
      <c r="A237" t="s">
        <v>49</v>
      </c>
      <c s="34" t="s">
        <v>271</v>
      </c>
      <c s="34" t="s">
        <v>272</v>
      </c>
      <c s="35" t="s">
        <v>5</v>
      </c>
      <c s="6" t="s">
        <v>273</v>
      </c>
      <c s="36" t="s">
        <v>95</v>
      </c>
      <c s="37">
        <v>140.52</v>
      </c>
      <c s="36">
        <v>0.01388</v>
      </c>
      <c s="36">
        <f>ROUND(G237*H237,6)</f>
      </c>
      <c r="L237" s="38">
        <v>0</v>
      </c>
      <c s="32">
        <f>ROUND(ROUND(L237,2)*ROUND(G237,3),2)</f>
      </c>
      <c s="36" t="s">
        <v>53</v>
      </c>
      <c>
        <f>(M237*21)/100</f>
      </c>
      <c t="s">
        <v>27</v>
      </c>
    </row>
    <row r="238" spans="1:5" ht="12.75">
      <c r="A238" s="35" t="s">
        <v>54</v>
      </c>
      <c r="E238" s="39" t="s">
        <v>5</v>
      </c>
    </row>
    <row r="239" spans="1:5" ht="12.75">
      <c r="A239" s="35" t="s">
        <v>55</v>
      </c>
      <c r="E239" s="40" t="s">
        <v>274</v>
      </c>
    </row>
    <row r="240" spans="1:5" ht="12.75">
      <c r="A240" t="s">
        <v>57</v>
      </c>
      <c r="E240" s="39" t="s">
        <v>5</v>
      </c>
    </row>
    <row r="241" spans="1:16" ht="12.75">
      <c r="A241" t="s">
        <v>49</v>
      </c>
      <c s="34" t="s">
        <v>275</v>
      </c>
      <c s="34" t="s">
        <v>276</v>
      </c>
      <c s="35" t="s">
        <v>5</v>
      </c>
      <c s="6" t="s">
        <v>277</v>
      </c>
      <c s="36" t="s">
        <v>95</v>
      </c>
      <c s="37">
        <v>704.75</v>
      </c>
      <c s="36">
        <v>0.00755</v>
      </c>
      <c s="36">
        <f>ROUND(G241*H241,6)</f>
      </c>
      <c r="L241" s="38">
        <v>0</v>
      </c>
      <c s="32">
        <f>ROUND(ROUND(L241,2)*ROUND(G241,3),2)</f>
      </c>
      <c s="36" t="s">
        <v>53</v>
      </c>
      <c>
        <f>(M241*21)/100</f>
      </c>
      <c t="s">
        <v>27</v>
      </c>
    </row>
    <row r="242" spans="1:5" ht="12.75">
      <c r="A242" s="35" t="s">
        <v>54</v>
      </c>
      <c r="E242" s="39" t="s">
        <v>5</v>
      </c>
    </row>
    <row r="243" spans="1:5" ht="12.75">
      <c r="A243" s="35" t="s">
        <v>55</v>
      </c>
      <c r="E243" s="40" t="s">
        <v>278</v>
      </c>
    </row>
    <row r="244" spans="1:5" ht="12.75">
      <c r="A244" t="s">
        <v>57</v>
      </c>
      <c r="E244" s="39" t="s">
        <v>5</v>
      </c>
    </row>
    <row r="245" spans="1:16" ht="12.75">
      <c r="A245" t="s">
        <v>49</v>
      </c>
      <c s="34" t="s">
        <v>279</v>
      </c>
      <c s="34" t="s">
        <v>280</v>
      </c>
      <c s="35" t="s">
        <v>5</v>
      </c>
      <c s="6" t="s">
        <v>281</v>
      </c>
      <c s="36" t="s">
        <v>149</v>
      </c>
      <c s="37">
        <v>17</v>
      </c>
      <c s="36">
        <v>0.01668</v>
      </c>
      <c s="36">
        <f>ROUND(G245*H245,6)</f>
      </c>
      <c r="L245" s="38">
        <v>0</v>
      </c>
      <c s="32">
        <f>ROUND(ROUND(L245,2)*ROUND(G245,3),2)</f>
      </c>
      <c s="36" t="s">
        <v>53</v>
      </c>
      <c>
        <f>(M245*21)/100</f>
      </c>
      <c t="s">
        <v>27</v>
      </c>
    </row>
    <row r="246" spans="1:5" ht="12.75">
      <c r="A246" s="35" t="s">
        <v>54</v>
      </c>
      <c r="E246" s="39" t="s">
        <v>5</v>
      </c>
    </row>
    <row r="247" spans="1:5" ht="12.75">
      <c r="A247" s="35" t="s">
        <v>55</v>
      </c>
      <c r="E247" s="40" t="s">
        <v>282</v>
      </c>
    </row>
    <row r="248" spans="1:5" ht="12.75">
      <c r="A248" t="s">
        <v>57</v>
      </c>
      <c r="E248" s="39" t="s">
        <v>5</v>
      </c>
    </row>
    <row r="249" spans="1:16" ht="12.75">
      <c r="A249" t="s">
        <v>49</v>
      </c>
      <c s="34" t="s">
        <v>283</v>
      </c>
      <c s="34" t="s">
        <v>284</v>
      </c>
      <c s="35" t="s">
        <v>5</v>
      </c>
      <c s="6" t="s">
        <v>285</v>
      </c>
      <c s="36" t="s">
        <v>95</v>
      </c>
      <c s="37">
        <v>3.05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53</v>
      </c>
      <c>
        <f>(M249*21)/100</f>
      </c>
      <c t="s">
        <v>27</v>
      </c>
    </row>
    <row r="250" spans="1:5" ht="12.75">
      <c r="A250" s="35" t="s">
        <v>54</v>
      </c>
      <c r="E250" s="39" t="s">
        <v>5</v>
      </c>
    </row>
    <row r="251" spans="1:5" ht="12.75">
      <c r="A251" s="35" t="s">
        <v>55</v>
      </c>
      <c r="E251" s="40" t="s">
        <v>286</v>
      </c>
    </row>
    <row r="252" spans="1:5" ht="12.75">
      <c r="A252" t="s">
        <v>57</v>
      </c>
      <c r="E252" s="39" t="s">
        <v>5</v>
      </c>
    </row>
    <row r="253" spans="1:16" ht="12.75">
      <c r="A253" t="s">
        <v>49</v>
      </c>
      <c s="34" t="s">
        <v>287</v>
      </c>
      <c s="34" t="s">
        <v>288</v>
      </c>
      <c s="35" t="s">
        <v>5</v>
      </c>
      <c s="6" t="s">
        <v>289</v>
      </c>
      <c s="36" t="s">
        <v>95</v>
      </c>
      <c s="37">
        <v>57.06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53</v>
      </c>
      <c>
        <f>(M253*21)/100</f>
      </c>
      <c t="s">
        <v>27</v>
      </c>
    </row>
    <row r="254" spans="1:5" ht="12.75">
      <c r="A254" s="35" t="s">
        <v>54</v>
      </c>
      <c r="E254" s="39" t="s">
        <v>5</v>
      </c>
    </row>
    <row r="255" spans="1:5" ht="25.5">
      <c r="A255" s="35" t="s">
        <v>55</v>
      </c>
      <c r="E255" s="40" t="s">
        <v>290</v>
      </c>
    </row>
    <row r="256" spans="1:5" ht="12.75">
      <c r="A256" t="s">
        <v>57</v>
      </c>
      <c r="E256" s="39" t="s">
        <v>5</v>
      </c>
    </row>
    <row r="257" spans="1:16" ht="12.75">
      <c r="A257" t="s">
        <v>49</v>
      </c>
      <c s="34" t="s">
        <v>291</v>
      </c>
      <c s="34" t="s">
        <v>292</v>
      </c>
      <c s="35" t="s">
        <v>5</v>
      </c>
      <c s="6" t="s">
        <v>293</v>
      </c>
      <c s="36" t="s">
        <v>95</v>
      </c>
      <c s="37">
        <v>61.37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53</v>
      </c>
      <c>
        <f>(M257*21)/100</f>
      </c>
      <c t="s">
        <v>27</v>
      </c>
    </row>
    <row r="258" spans="1:5" ht="12.75">
      <c r="A258" s="35" t="s">
        <v>54</v>
      </c>
      <c r="E258" s="39" t="s">
        <v>5</v>
      </c>
    </row>
    <row r="259" spans="1:5" ht="12.75">
      <c r="A259" s="35" t="s">
        <v>55</v>
      </c>
      <c r="E259" s="40" t="s">
        <v>294</v>
      </c>
    </row>
    <row r="260" spans="1:5" ht="12.75">
      <c r="A260" t="s">
        <v>57</v>
      </c>
      <c r="E260" s="39" t="s">
        <v>5</v>
      </c>
    </row>
    <row r="261" spans="1:16" ht="12.75">
      <c r="A261" t="s">
        <v>49</v>
      </c>
      <c s="34" t="s">
        <v>295</v>
      </c>
      <c s="34" t="s">
        <v>296</v>
      </c>
      <c s="35" t="s">
        <v>5</v>
      </c>
      <c s="6" t="s">
        <v>297</v>
      </c>
      <c s="36" t="s">
        <v>52</v>
      </c>
      <c s="37">
        <v>8.541</v>
      </c>
      <c s="36">
        <v>2.52511</v>
      </c>
      <c s="36">
        <f>ROUND(G261*H261,6)</f>
      </c>
      <c r="L261" s="38">
        <v>0</v>
      </c>
      <c s="32">
        <f>ROUND(ROUND(L261,2)*ROUND(G261,3),2)</f>
      </c>
      <c s="36" t="s">
        <v>53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25.5">
      <c r="A263" s="35" t="s">
        <v>55</v>
      </c>
      <c r="E263" s="40" t="s">
        <v>298</v>
      </c>
    </row>
    <row r="264" spans="1:5" ht="12.75">
      <c r="A264" t="s">
        <v>57</v>
      </c>
      <c r="E264" s="39" t="s">
        <v>5</v>
      </c>
    </row>
    <row r="265" spans="1:16" ht="12.75">
      <c r="A265" t="s">
        <v>49</v>
      </c>
      <c s="34" t="s">
        <v>299</v>
      </c>
      <c s="34" t="s">
        <v>300</v>
      </c>
      <c s="35" t="s">
        <v>5</v>
      </c>
      <c s="6" t="s">
        <v>301</v>
      </c>
      <c s="36" t="s">
        <v>95</v>
      </c>
      <c s="37">
        <v>43.247</v>
      </c>
      <c s="36">
        <v>0.00782</v>
      </c>
      <c s="36">
        <f>ROUND(G265*H265,6)</f>
      </c>
      <c r="L265" s="38">
        <v>0</v>
      </c>
      <c s="32">
        <f>ROUND(ROUND(L265,2)*ROUND(G265,3),2)</f>
      </c>
      <c s="36" t="s">
        <v>53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25.5">
      <c r="A267" s="35" t="s">
        <v>55</v>
      </c>
      <c r="E267" s="40" t="s">
        <v>302</v>
      </c>
    </row>
    <row r="268" spans="1:5" ht="12.75">
      <c r="A268" t="s">
        <v>57</v>
      </c>
      <c r="E268" s="39" t="s">
        <v>5</v>
      </c>
    </row>
    <row r="269" spans="1:16" ht="12.75">
      <c r="A269" t="s">
        <v>49</v>
      </c>
      <c s="34" t="s">
        <v>303</v>
      </c>
      <c s="34" t="s">
        <v>304</v>
      </c>
      <c s="35" t="s">
        <v>5</v>
      </c>
      <c s="6" t="s">
        <v>305</v>
      </c>
      <c s="36" t="s">
        <v>95</v>
      </c>
      <c s="37">
        <v>43.247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53</v>
      </c>
      <c>
        <f>(M269*21)/100</f>
      </c>
      <c t="s">
        <v>27</v>
      </c>
    </row>
    <row r="270" spans="1:5" ht="12.75">
      <c r="A270" s="35" t="s">
        <v>54</v>
      </c>
      <c r="E270" s="39" t="s">
        <v>5</v>
      </c>
    </row>
    <row r="271" spans="1:5" ht="12.75">
      <c r="A271" s="35" t="s">
        <v>55</v>
      </c>
      <c r="E271" s="40" t="s">
        <v>5</v>
      </c>
    </row>
    <row r="272" spans="1:5" ht="12.75">
      <c r="A272" t="s">
        <v>57</v>
      </c>
      <c r="E272" s="39" t="s">
        <v>5</v>
      </c>
    </row>
    <row r="273" spans="1:16" ht="12.75">
      <c r="A273" t="s">
        <v>49</v>
      </c>
      <c s="34" t="s">
        <v>306</v>
      </c>
      <c s="34" t="s">
        <v>307</v>
      </c>
      <c s="35" t="s">
        <v>5</v>
      </c>
      <c s="6" t="s">
        <v>308</v>
      </c>
      <c s="36" t="s">
        <v>114</v>
      </c>
      <c s="37">
        <v>0.654</v>
      </c>
      <c s="36">
        <v>1.01665</v>
      </c>
      <c s="36">
        <f>ROUND(G273*H273,6)</f>
      </c>
      <c r="L273" s="38">
        <v>0</v>
      </c>
      <c s="32">
        <f>ROUND(ROUND(L273,2)*ROUND(G273,3),2)</f>
      </c>
      <c s="36" t="s">
        <v>53</v>
      </c>
      <c>
        <f>(M273*21)/100</f>
      </c>
      <c t="s">
        <v>27</v>
      </c>
    </row>
    <row r="274" spans="1:5" ht="12.75">
      <c r="A274" s="35" t="s">
        <v>54</v>
      </c>
      <c r="E274" s="39" t="s">
        <v>5</v>
      </c>
    </row>
    <row r="275" spans="1:5" ht="12.75">
      <c r="A275" s="35" t="s">
        <v>55</v>
      </c>
      <c r="E275" s="40" t="s">
        <v>309</v>
      </c>
    </row>
    <row r="276" spans="1:5" ht="12.75">
      <c r="A276" t="s">
        <v>57</v>
      </c>
      <c r="E276" s="39" t="s">
        <v>5</v>
      </c>
    </row>
    <row r="277" spans="1:16" ht="25.5">
      <c r="A277" t="s">
        <v>49</v>
      </c>
      <c s="34" t="s">
        <v>310</v>
      </c>
      <c s="34" t="s">
        <v>311</v>
      </c>
      <c s="35" t="s">
        <v>5</v>
      </c>
      <c s="6" t="s">
        <v>312</v>
      </c>
      <c s="36" t="s">
        <v>95</v>
      </c>
      <c s="37">
        <v>459.822</v>
      </c>
      <c s="36">
        <v>0.02503</v>
      </c>
      <c s="36">
        <f>ROUND(G277*H277,6)</f>
      </c>
      <c r="L277" s="38">
        <v>0</v>
      </c>
      <c s="32">
        <f>ROUND(ROUND(L277,2)*ROUND(G277,3),2)</f>
      </c>
      <c s="36" t="s">
        <v>53</v>
      </c>
      <c>
        <f>(M277*21)/100</f>
      </c>
      <c t="s">
        <v>27</v>
      </c>
    </row>
    <row r="278" spans="1:5" ht="12.75">
      <c r="A278" s="35" t="s">
        <v>54</v>
      </c>
      <c r="E278" s="39" t="s">
        <v>5</v>
      </c>
    </row>
    <row r="279" spans="1:5" ht="12.75">
      <c r="A279" s="35" t="s">
        <v>55</v>
      </c>
      <c r="E279" s="40" t="s">
        <v>313</v>
      </c>
    </row>
    <row r="280" spans="1:5" ht="12.75">
      <c r="A280" t="s">
        <v>57</v>
      </c>
      <c r="E280" s="39" t="s">
        <v>5</v>
      </c>
    </row>
    <row r="281" spans="1:13" ht="12.75">
      <c r="A281" t="s">
        <v>46</v>
      </c>
      <c r="C281" s="31" t="s">
        <v>67</v>
      </c>
      <c r="E281" s="33" t="s">
        <v>314</v>
      </c>
      <c r="J281" s="32">
        <f>0</f>
      </c>
      <c s="32">
        <f>0</f>
      </c>
      <c s="32">
        <f>0+L282+L286+L290+L294+L298+L302</f>
      </c>
      <c s="32">
        <f>0+M282+M286+M290+M294+M298+M302</f>
      </c>
    </row>
    <row r="282" spans="1:16" ht="12.75">
      <c r="A282" t="s">
        <v>49</v>
      </c>
      <c s="34" t="s">
        <v>315</v>
      </c>
      <c s="34" t="s">
        <v>316</v>
      </c>
      <c s="35" t="s">
        <v>5</v>
      </c>
      <c s="6" t="s">
        <v>317</v>
      </c>
      <c s="36" t="s">
        <v>95</v>
      </c>
      <c s="37">
        <v>15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53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55</v>
      </c>
      <c r="E284" s="40" t="s">
        <v>318</v>
      </c>
    </row>
    <row r="285" spans="1:5" ht="12.75">
      <c r="A285" t="s">
        <v>57</v>
      </c>
      <c r="E285" s="39" t="s">
        <v>5</v>
      </c>
    </row>
    <row r="286" spans="1:16" ht="12.75">
      <c r="A286" t="s">
        <v>49</v>
      </c>
      <c s="34" t="s">
        <v>319</v>
      </c>
      <c s="34" t="s">
        <v>320</v>
      </c>
      <c s="35" t="s">
        <v>5</v>
      </c>
      <c s="6" t="s">
        <v>321</v>
      </c>
      <c s="36" t="s">
        <v>95</v>
      </c>
      <c s="37">
        <v>15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53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55</v>
      </c>
      <c r="E288" s="40" t="s">
        <v>5</v>
      </c>
    </row>
    <row r="289" spans="1:5" ht="12.75">
      <c r="A289" t="s">
        <v>57</v>
      </c>
      <c r="E289" s="39" t="s">
        <v>5</v>
      </c>
    </row>
    <row r="290" spans="1:16" ht="12.75">
      <c r="A290" t="s">
        <v>49</v>
      </c>
      <c s="34" t="s">
        <v>322</v>
      </c>
      <c s="34" t="s">
        <v>323</v>
      </c>
      <c s="35" t="s">
        <v>5</v>
      </c>
      <c s="6" t="s">
        <v>324</v>
      </c>
      <c s="36" t="s">
        <v>95</v>
      </c>
      <c s="37">
        <v>15</v>
      </c>
      <c s="36">
        <v>0.50715</v>
      </c>
      <c s="36">
        <f>ROUND(G290*H290,6)</f>
      </c>
      <c r="L290" s="38">
        <v>0</v>
      </c>
      <c s="32">
        <f>ROUND(ROUND(L290,2)*ROUND(G290,3),2)</f>
      </c>
      <c s="36" t="s">
        <v>53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55</v>
      </c>
      <c r="E292" s="40" t="s">
        <v>5</v>
      </c>
    </row>
    <row r="293" spans="1:5" ht="12.75">
      <c r="A293" t="s">
        <v>57</v>
      </c>
      <c r="E293" s="39" t="s">
        <v>5</v>
      </c>
    </row>
    <row r="294" spans="1:16" ht="12.75">
      <c r="A294" t="s">
        <v>49</v>
      </c>
      <c s="34" t="s">
        <v>325</v>
      </c>
      <c s="34" t="s">
        <v>326</v>
      </c>
      <c s="35" t="s">
        <v>5</v>
      </c>
      <c s="6" t="s">
        <v>327</v>
      </c>
      <c s="36" t="s">
        <v>95</v>
      </c>
      <c s="37">
        <v>17.12</v>
      </c>
      <c s="36">
        <v>1.31007</v>
      </c>
      <c s="36">
        <f>ROUND(G294*H294,6)</f>
      </c>
      <c r="L294" s="38">
        <v>0</v>
      </c>
      <c s="32">
        <f>ROUND(ROUND(L294,2)*ROUND(G294,3),2)</f>
      </c>
      <c s="36" t="s">
        <v>53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55</v>
      </c>
      <c r="E296" s="40" t="s">
        <v>328</v>
      </c>
    </row>
    <row r="297" spans="1:5" ht="12.75">
      <c r="A297" t="s">
        <v>57</v>
      </c>
      <c r="E297" s="39" t="s">
        <v>5</v>
      </c>
    </row>
    <row r="298" spans="1:16" ht="12.75">
      <c r="A298" t="s">
        <v>49</v>
      </c>
      <c s="34" t="s">
        <v>329</v>
      </c>
      <c s="34" t="s">
        <v>330</v>
      </c>
      <c s="35" t="s">
        <v>5</v>
      </c>
      <c s="6" t="s">
        <v>331</v>
      </c>
      <c s="36" t="s">
        <v>95</v>
      </c>
      <c s="37">
        <v>15</v>
      </c>
      <c s="36">
        <v>0.0928</v>
      </c>
      <c s="36">
        <f>ROUND(G298*H298,6)</f>
      </c>
      <c r="L298" s="38">
        <v>0</v>
      </c>
      <c s="32">
        <f>ROUND(ROUND(L298,2)*ROUND(G298,3),2)</f>
      </c>
      <c s="36" t="s">
        <v>53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55</v>
      </c>
      <c r="E300" s="40" t="s">
        <v>5</v>
      </c>
    </row>
    <row r="301" spans="1:5" ht="12.75">
      <c r="A301" t="s">
        <v>57</v>
      </c>
      <c r="E301" s="39" t="s">
        <v>5</v>
      </c>
    </row>
    <row r="302" spans="1:16" ht="12.75">
      <c r="A302" t="s">
        <v>49</v>
      </c>
      <c s="34" t="s">
        <v>332</v>
      </c>
      <c s="34" t="s">
        <v>333</v>
      </c>
      <c s="35" t="s">
        <v>5</v>
      </c>
      <c s="6" t="s">
        <v>334</v>
      </c>
      <c s="36" t="s">
        <v>95</v>
      </c>
      <c s="37">
        <v>15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53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55</v>
      </c>
      <c r="E304" s="40" t="s">
        <v>5</v>
      </c>
    </row>
    <row r="305" spans="1:5" ht="12.75">
      <c r="A305" t="s">
        <v>57</v>
      </c>
      <c r="E305" s="39" t="s">
        <v>5</v>
      </c>
    </row>
    <row r="306" spans="1:13" ht="12.75">
      <c r="A306" t="s">
        <v>46</v>
      </c>
      <c r="C306" s="31" t="s">
        <v>287</v>
      </c>
      <c r="E306" s="33" t="s">
        <v>335</v>
      </c>
      <c r="J306" s="32">
        <f>0</f>
      </c>
      <c s="32">
        <f>0</f>
      </c>
      <c s="32">
        <f>0+L307+L311+L315+L319+L323+L327+L331+L335+L339</f>
      </c>
      <c s="32">
        <f>0+M307+M311+M315+M319+M323+M327+M331+M335+M339</f>
      </c>
    </row>
    <row r="307" spans="1:16" ht="12.75">
      <c r="A307" t="s">
        <v>49</v>
      </c>
      <c s="34" t="s">
        <v>336</v>
      </c>
      <c s="34" t="s">
        <v>337</v>
      </c>
      <c s="35" t="s">
        <v>5</v>
      </c>
      <c s="6" t="s">
        <v>338</v>
      </c>
      <c s="36" t="s">
        <v>95</v>
      </c>
      <c s="37">
        <v>185.17</v>
      </c>
      <c s="36">
        <v>4E-05</v>
      </c>
      <c s="36">
        <f>ROUND(G307*H307,6)</f>
      </c>
      <c r="L307" s="38">
        <v>0</v>
      </c>
      <c s="32">
        <f>ROUND(ROUND(L307,2)*ROUND(G307,3),2)</f>
      </c>
      <c s="36" t="s">
        <v>53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55</v>
      </c>
      <c r="E309" s="40" t="s">
        <v>339</v>
      </c>
    </row>
    <row r="310" spans="1:5" ht="12.75">
      <c r="A310" t="s">
        <v>57</v>
      </c>
      <c r="E310" s="39" t="s">
        <v>5</v>
      </c>
    </row>
    <row r="311" spans="1:16" ht="12.75">
      <c r="A311" t="s">
        <v>49</v>
      </c>
      <c s="34" t="s">
        <v>340</v>
      </c>
      <c s="34" t="s">
        <v>341</v>
      </c>
      <c s="35" t="s">
        <v>5</v>
      </c>
      <c s="6" t="s">
        <v>342</v>
      </c>
      <c s="36" t="s">
        <v>95</v>
      </c>
      <c s="37">
        <v>345.91</v>
      </c>
      <c s="36">
        <v>0.05116</v>
      </c>
      <c s="36">
        <f>ROUND(G311*H311,6)</f>
      </c>
      <c r="L311" s="38">
        <v>0</v>
      </c>
      <c s="32">
        <f>ROUND(ROUND(L311,2)*ROUND(G311,3),2)</f>
      </c>
      <c s="36" t="s">
        <v>53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55</v>
      </c>
      <c r="E313" s="40" t="s">
        <v>343</v>
      </c>
    </row>
    <row r="314" spans="1:5" ht="12.75">
      <c r="A314" t="s">
        <v>57</v>
      </c>
      <c r="E314" s="39" t="s">
        <v>5</v>
      </c>
    </row>
    <row r="315" spans="1:16" ht="12.75">
      <c r="A315" t="s">
        <v>49</v>
      </c>
      <c s="34" t="s">
        <v>344</v>
      </c>
      <c s="34" t="s">
        <v>345</v>
      </c>
      <c s="35" t="s">
        <v>5</v>
      </c>
      <c s="6" t="s">
        <v>346</v>
      </c>
      <c s="36" t="s">
        <v>95</v>
      </c>
      <c s="37">
        <v>859.27</v>
      </c>
      <c s="36">
        <v>0.00383</v>
      </c>
      <c s="36">
        <f>ROUND(G315*H315,6)</f>
      </c>
      <c r="L315" s="38">
        <v>0</v>
      </c>
      <c s="32">
        <f>ROUND(ROUND(L315,2)*ROUND(G315,3),2)</f>
      </c>
      <c s="36" t="s">
        <v>53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55</v>
      </c>
      <c r="E317" s="40" t="s">
        <v>347</v>
      </c>
    </row>
    <row r="318" spans="1:5" ht="12.75">
      <c r="A318" t="s">
        <v>57</v>
      </c>
      <c r="E318" s="39" t="s">
        <v>5</v>
      </c>
    </row>
    <row r="319" spans="1:16" ht="12.75">
      <c r="A319" t="s">
        <v>49</v>
      </c>
      <c s="34" t="s">
        <v>348</v>
      </c>
      <c s="34" t="s">
        <v>349</v>
      </c>
      <c s="35" t="s">
        <v>5</v>
      </c>
      <c s="6" t="s">
        <v>350</v>
      </c>
      <c s="36" t="s">
        <v>95</v>
      </c>
      <c s="37">
        <v>39.74</v>
      </c>
      <c s="36">
        <v>0.03108</v>
      </c>
      <c s="36">
        <f>ROUND(G319*H319,6)</f>
      </c>
      <c r="L319" s="38">
        <v>0</v>
      </c>
      <c s="32">
        <f>ROUND(ROUND(L319,2)*ROUND(G319,3),2)</f>
      </c>
      <c s="36" t="s">
        <v>53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55</v>
      </c>
      <c r="E321" s="40" t="s">
        <v>351</v>
      </c>
    </row>
    <row r="322" spans="1:5" ht="12.75">
      <c r="A322" t="s">
        <v>57</v>
      </c>
      <c r="E322" s="39" t="s">
        <v>5</v>
      </c>
    </row>
    <row r="323" spans="1:16" ht="12.75">
      <c r="A323" t="s">
        <v>49</v>
      </c>
      <c s="34" t="s">
        <v>352</v>
      </c>
      <c s="34" t="s">
        <v>353</v>
      </c>
      <c s="35" t="s">
        <v>5</v>
      </c>
      <c s="6" t="s">
        <v>354</v>
      </c>
      <c s="36" t="s">
        <v>144</v>
      </c>
      <c s="37">
        <v>448.52</v>
      </c>
      <c s="36">
        <v>0.00371</v>
      </c>
      <c s="36">
        <f>ROUND(G323*H323,6)</f>
      </c>
      <c r="L323" s="38">
        <v>0</v>
      </c>
      <c s="32">
        <f>ROUND(ROUND(L323,2)*ROUND(G323,3),2)</f>
      </c>
      <c s="36" t="s">
        <v>53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55</v>
      </c>
      <c r="E325" s="40" t="s">
        <v>355</v>
      </c>
    </row>
    <row r="326" spans="1:5" ht="12.75">
      <c r="A326" t="s">
        <v>57</v>
      </c>
      <c r="E326" s="39" t="s">
        <v>5</v>
      </c>
    </row>
    <row r="327" spans="1:16" ht="12.75">
      <c r="A327" t="s">
        <v>49</v>
      </c>
      <c s="34" t="s">
        <v>356</v>
      </c>
      <c s="34" t="s">
        <v>357</v>
      </c>
      <c s="35" t="s">
        <v>5</v>
      </c>
      <c s="6" t="s">
        <v>358</v>
      </c>
      <c s="36" t="s">
        <v>95</v>
      </c>
      <c s="37">
        <v>385.429</v>
      </c>
      <c s="36">
        <v>0.03921</v>
      </c>
      <c s="36">
        <f>ROUND(G327*H327,6)</f>
      </c>
      <c r="L327" s="38">
        <v>0</v>
      </c>
      <c s="32">
        <f>ROUND(ROUND(L327,2)*ROUND(G327,3),2)</f>
      </c>
      <c s="36" t="s">
        <v>53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55</v>
      </c>
      <c r="E329" s="40" t="s">
        <v>359</v>
      </c>
    </row>
    <row r="330" spans="1:5" ht="12.75">
      <c r="A330" t="s">
        <v>57</v>
      </c>
      <c r="E330" s="39" t="s">
        <v>5</v>
      </c>
    </row>
    <row r="331" spans="1:16" ht="12.75">
      <c r="A331" t="s">
        <v>49</v>
      </c>
      <c s="34" t="s">
        <v>360</v>
      </c>
      <c s="34" t="s">
        <v>361</v>
      </c>
      <c s="35" t="s">
        <v>5</v>
      </c>
      <c s="6" t="s">
        <v>362</v>
      </c>
      <c s="36" t="s">
        <v>95</v>
      </c>
      <c s="37">
        <v>4331.179</v>
      </c>
      <c s="36">
        <v>0.04766</v>
      </c>
      <c s="36">
        <f>ROUND(G331*H331,6)</f>
      </c>
      <c r="L331" s="38">
        <v>0</v>
      </c>
      <c s="32">
        <f>ROUND(ROUND(L331,2)*ROUND(G331,3),2)</f>
      </c>
      <c s="36" t="s">
        <v>53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38.25">
      <c r="A333" s="35" t="s">
        <v>55</v>
      </c>
      <c r="E333" s="40" t="s">
        <v>363</v>
      </c>
    </row>
    <row r="334" spans="1:5" ht="12.75">
      <c r="A334" t="s">
        <v>57</v>
      </c>
      <c r="E334" s="39" t="s">
        <v>5</v>
      </c>
    </row>
    <row r="335" spans="1:16" ht="12.75">
      <c r="A335" t="s">
        <v>49</v>
      </c>
      <c s="34" t="s">
        <v>364</v>
      </c>
      <c s="34" t="s">
        <v>365</v>
      </c>
      <c s="35" t="s">
        <v>5</v>
      </c>
      <c s="6" t="s">
        <v>366</v>
      </c>
      <c s="36" t="s">
        <v>95</v>
      </c>
      <c s="37">
        <v>116.615</v>
      </c>
      <c s="36">
        <v>0.05369</v>
      </c>
      <c s="36">
        <f>ROUND(G335*H335,6)</f>
      </c>
      <c r="L335" s="38">
        <v>0</v>
      </c>
      <c s="32">
        <f>ROUND(ROUND(L335,2)*ROUND(G335,3),2)</f>
      </c>
      <c s="36" t="s">
        <v>53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55</v>
      </c>
      <c r="E337" s="40" t="s">
        <v>367</v>
      </c>
    </row>
    <row r="338" spans="1:5" ht="12.75">
      <c r="A338" t="s">
        <v>57</v>
      </c>
      <c r="E338" s="39" t="s">
        <v>5</v>
      </c>
    </row>
    <row r="339" spans="1:16" ht="12.75">
      <c r="A339" t="s">
        <v>49</v>
      </c>
      <c s="34" t="s">
        <v>368</v>
      </c>
      <c s="34" t="s">
        <v>369</v>
      </c>
      <c s="35" t="s">
        <v>5</v>
      </c>
      <c s="6" t="s">
        <v>370</v>
      </c>
      <c s="36" t="s">
        <v>144</v>
      </c>
      <c s="37">
        <v>921.61</v>
      </c>
      <c s="36">
        <v>0.00046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25.5">
      <c r="A341" s="35" t="s">
        <v>55</v>
      </c>
      <c r="E341" s="40" t="s">
        <v>371</v>
      </c>
    </row>
    <row r="342" spans="1:5" ht="12.75">
      <c r="A342" t="s">
        <v>57</v>
      </c>
      <c r="E342" s="39" t="s">
        <v>5</v>
      </c>
    </row>
    <row r="343" spans="1:13" ht="12.75">
      <c r="A343" t="s">
        <v>46</v>
      </c>
      <c r="C343" s="31" t="s">
        <v>291</v>
      </c>
      <c r="E343" s="33" t="s">
        <v>372</v>
      </c>
      <c r="J343" s="32">
        <f>0</f>
      </c>
      <c s="32">
        <f>0</f>
      </c>
      <c s="32">
        <f>0+L344+L348+L352+L356+L360</f>
      </c>
      <c s="32">
        <f>0+M344+M348+M352+M356+M360</f>
      </c>
    </row>
    <row r="344" spans="1:16" ht="12.75">
      <c r="A344" t="s">
        <v>49</v>
      </c>
      <c s="34" t="s">
        <v>373</v>
      </c>
      <c s="34" t="s">
        <v>374</v>
      </c>
      <c s="35" t="s">
        <v>5</v>
      </c>
      <c s="6" t="s">
        <v>375</v>
      </c>
      <c s="36" t="s">
        <v>95</v>
      </c>
      <c s="37">
        <v>185.17</v>
      </c>
      <c s="36">
        <v>4E-05</v>
      </c>
      <c s="36">
        <f>ROUND(G344*H344,6)</f>
      </c>
      <c r="L344" s="38">
        <v>0</v>
      </c>
      <c s="32">
        <f>ROUND(ROUND(L344,2)*ROUND(G344,3),2)</f>
      </c>
      <c s="36" t="s">
        <v>53</v>
      </c>
      <c>
        <f>(M344*21)/100</f>
      </c>
      <c t="s">
        <v>27</v>
      </c>
    </row>
    <row r="345" spans="1:5" ht="12.75">
      <c r="A345" s="35" t="s">
        <v>54</v>
      </c>
      <c r="E345" s="39" t="s">
        <v>5</v>
      </c>
    </row>
    <row r="346" spans="1:5" ht="12.75">
      <c r="A346" s="35" t="s">
        <v>55</v>
      </c>
      <c r="E346" s="40" t="s">
        <v>339</v>
      </c>
    </row>
    <row r="347" spans="1:5" ht="12.75">
      <c r="A347" t="s">
        <v>57</v>
      </c>
      <c r="E347" s="39" t="s">
        <v>5</v>
      </c>
    </row>
    <row r="348" spans="1:16" ht="12.75">
      <c r="A348" t="s">
        <v>49</v>
      </c>
      <c s="34" t="s">
        <v>376</v>
      </c>
      <c s="34" t="s">
        <v>377</v>
      </c>
      <c s="35" t="s">
        <v>5</v>
      </c>
      <c s="6" t="s">
        <v>378</v>
      </c>
      <c s="36" t="s">
        <v>95</v>
      </c>
      <c s="37">
        <v>171.03</v>
      </c>
      <c s="36">
        <v>0.04526</v>
      </c>
      <c s="36">
        <f>ROUND(G348*H348,6)</f>
      </c>
      <c r="L348" s="38">
        <v>0</v>
      </c>
      <c s="32">
        <f>ROUND(ROUND(L348,2)*ROUND(G348,3),2)</f>
      </c>
      <c s="36" t="s">
        <v>53</v>
      </c>
      <c>
        <f>(M348*21)/100</f>
      </c>
      <c t="s">
        <v>27</v>
      </c>
    </row>
    <row r="349" spans="1:5" ht="12.75">
      <c r="A349" s="35" t="s">
        <v>54</v>
      </c>
      <c r="E349" s="39" t="s">
        <v>5</v>
      </c>
    </row>
    <row r="350" spans="1:5" ht="38.25">
      <c r="A350" s="35" t="s">
        <v>55</v>
      </c>
      <c r="E350" s="40" t="s">
        <v>379</v>
      </c>
    </row>
    <row r="351" spans="1:5" ht="12.75">
      <c r="A351" t="s">
        <v>57</v>
      </c>
      <c r="E351" s="39" t="s">
        <v>5</v>
      </c>
    </row>
    <row r="352" spans="1:16" ht="12.75">
      <c r="A352" t="s">
        <v>49</v>
      </c>
      <c s="34" t="s">
        <v>380</v>
      </c>
      <c s="34" t="s">
        <v>381</v>
      </c>
      <c s="35" t="s">
        <v>5</v>
      </c>
      <c s="6" t="s">
        <v>382</v>
      </c>
      <c s="36" t="s">
        <v>95</v>
      </c>
      <c s="37">
        <v>683.183</v>
      </c>
      <c s="36">
        <v>0.07241</v>
      </c>
      <c s="36">
        <f>ROUND(G352*H352,6)</f>
      </c>
      <c r="L352" s="38">
        <v>0</v>
      </c>
      <c s="32">
        <f>ROUND(ROUND(L352,2)*ROUND(G352,3),2)</f>
      </c>
      <c s="36" t="s">
        <v>53</v>
      </c>
      <c>
        <f>(M352*21)/100</f>
      </c>
      <c t="s">
        <v>27</v>
      </c>
    </row>
    <row r="353" spans="1:5" ht="12.75">
      <c r="A353" s="35" t="s">
        <v>54</v>
      </c>
      <c r="E353" s="39" t="s">
        <v>5</v>
      </c>
    </row>
    <row r="354" spans="1:5" ht="38.25">
      <c r="A354" s="35" t="s">
        <v>55</v>
      </c>
      <c r="E354" s="40" t="s">
        <v>383</v>
      </c>
    </row>
    <row r="355" spans="1:5" ht="12.75">
      <c r="A355" t="s">
        <v>57</v>
      </c>
      <c r="E355" s="39" t="s">
        <v>5</v>
      </c>
    </row>
    <row r="356" spans="1:16" ht="12.75">
      <c r="A356" t="s">
        <v>49</v>
      </c>
      <c s="34" t="s">
        <v>384</v>
      </c>
      <c s="34" t="s">
        <v>385</v>
      </c>
      <c s="35" t="s">
        <v>5</v>
      </c>
      <c s="6" t="s">
        <v>386</v>
      </c>
      <c s="36" t="s">
        <v>95</v>
      </c>
      <c s="37">
        <v>683.183</v>
      </c>
      <c s="36">
        <v>2E-05</v>
      </c>
      <c s="36">
        <f>ROUND(G356*H356,6)</f>
      </c>
      <c r="L356" s="38">
        <v>0</v>
      </c>
      <c s="32">
        <f>ROUND(ROUND(L356,2)*ROUND(G356,3),2)</f>
      </c>
      <c s="36" t="s">
        <v>53</v>
      </c>
      <c>
        <f>(M356*21)/100</f>
      </c>
      <c t="s">
        <v>27</v>
      </c>
    </row>
    <row r="357" spans="1:5" ht="12.75">
      <c r="A357" s="35" t="s">
        <v>54</v>
      </c>
      <c r="E357" s="39" t="s">
        <v>5</v>
      </c>
    </row>
    <row r="358" spans="1:5" ht="38.25">
      <c r="A358" s="35" t="s">
        <v>55</v>
      </c>
      <c r="E358" s="40" t="s">
        <v>383</v>
      </c>
    </row>
    <row r="359" spans="1:5" ht="12.75">
      <c r="A359" t="s">
        <v>57</v>
      </c>
      <c r="E359" s="39" t="s">
        <v>5</v>
      </c>
    </row>
    <row r="360" spans="1:16" ht="12.75">
      <c r="A360" t="s">
        <v>49</v>
      </c>
      <c s="34" t="s">
        <v>387</v>
      </c>
      <c s="34" t="s">
        <v>388</v>
      </c>
      <c s="35" t="s">
        <v>5</v>
      </c>
      <c s="6" t="s">
        <v>389</v>
      </c>
      <c s="36" t="s">
        <v>95</v>
      </c>
      <c s="37">
        <v>683.183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53</v>
      </c>
      <c>
        <f>(M360*21)/100</f>
      </c>
      <c t="s">
        <v>27</v>
      </c>
    </row>
    <row r="361" spans="1:5" ht="12.75">
      <c r="A361" s="35" t="s">
        <v>54</v>
      </c>
      <c r="E361" s="39" t="s">
        <v>5</v>
      </c>
    </row>
    <row r="362" spans="1:5" ht="38.25">
      <c r="A362" s="35" t="s">
        <v>55</v>
      </c>
      <c r="E362" s="40" t="s">
        <v>383</v>
      </c>
    </row>
    <row r="363" spans="1:5" ht="12.75">
      <c r="A363" t="s">
        <v>57</v>
      </c>
      <c r="E363" s="39" t="s">
        <v>5</v>
      </c>
    </row>
    <row r="364" spans="1:13" ht="12.75">
      <c r="A364" t="s">
        <v>46</v>
      </c>
      <c r="C364" s="31" t="s">
        <v>295</v>
      </c>
      <c r="E364" s="33" t="s">
        <v>390</v>
      </c>
      <c r="J364" s="32">
        <f>0</f>
      </c>
      <c s="32">
        <f>0</f>
      </c>
      <c s="32">
        <f>0+L365</f>
      </c>
      <c s="32">
        <f>0+M365</f>
      </c>
    </row>
    <row r="365" spans="1:16" ht="12.75">
      <c r="A365" t="s">
        <v>49</v>
      </c>
      <c s="34" t="s">
        <v>391</v>
      </c>
      <c s="34" t="s">
        <v>392</v>
      </c>
      <c s="35" t="s">
        <v>5</v>
      </c>
      <c s="6" t="s">
        <v>393</v>
      </c>
      <c s="36" t="s">
        <v>95</v>
      </c>
      <c s="37">
        <v>121.48</v>
      </c>
      <c s="36">
        <v>0.01035</v>
      </c>
      <c s="36">
        <f>ROUND(G365*H365,6)</f>
      </c>
      <c r="L365" s="38">
        <v>0</v>
      </c>
      <c s="32">
        <f>ROUND(ROUND(L365,2)*ROUND(G365,3),2)</f>
      </c>
      <c s="36" t="s">
        <v>53</v>
      </c>
      <c>
        <f>(M365*21)/100</f>
      </c>
      <c t="s">
        <v>27</v>
      </c>
    </row>
    <row r="366" spans="1:5" ht="12.75">
      <c r="A366" s="35" t="s">
        <v>54</v>
      </c>
      <c r="E366" s="39" t="s">
        <v>5</v>
      </c>
    </row>
    <row r="367" spans="1:5" ht="25.5">
      <c r="A367" s="35" t="s">
        <v>55</v>
      </c>
      <c r="E367" s="40" t="s">
        <v>394</v>
      </c>
    </row>
    <row r="368" spans="1:5" ht="12.75">
      <c r="A368" t="s">
        <v>57</v>
      </c>
      <c r="E368" s="39" t="s">
        <v>5</v>
      </c>
    </row>
    <row r="369" spans="1:13" ht="12.75">
      <c r="A369" t="s">
        <v>46</v>
      </c>
      <c r="C369" s="31" t="s">
        <v>299</v>
      </c>
      <c r="E369" s="33" t="s">
        <v>395</v>
      </c>
      <c r="J369" s="32">
        <f>0</f>
      </c>
      <c s="32">
        <f>0</f>
      </c>
      <c s="32">
        <f>0+L370+L374</f>
      </c>
      <c s="32">
        <f>0+M370+M374</f>
      </c>
    </row>
    <row r="370" spans="1:16" ht="25.5">
      <c r="A370" t="s">
        <v>49</v>
      </c>
      <c s="34" t="s">
        <v>396</v>
      </c>
      <c s="34" t="s">
        <v>397</v>
      </c>
      <c s="35" t="s">
        <v>5</v>
      </c>
      <c s="6" t="s">
        <v>398</v>
      </c>
      <c s="36" t="s">
        <v>149</v>
      </c>
      <c s="37">
        <v>1</v>
      </c>
      <c s="36">
        <v>0.03725</v>
      </c>
      <c s="36">
        <f>ROUND(G370*H370,6)</f>
      </c>
      <c r="L370" s="38">
        <v>0</v>
      </c>
      <c s="32">
        <f>ROUND(ROUND(L370,2)*ROUND(G370,3),2)</f>
      </c>
      <c s="36" t="s">
        <v>53</v>
      </c>
      <c>
        <f>(M370*21)/100</f>
      </c>
      <c t="s">
        <v>27</v>
      </c>
    </row>
    <row r="371" spans="1:5" ht="12.75">
      <c r="A371" s="35" t="s">
        <v>54</v>
      </c>
      <c r="E371" s="39" t="s">
        <v>5</v>
      </c>
    </row>
    <row r="372" spans="1:5" ht="12.75">
      <c r="A372" s="35" t="s">
        <v>55</v>
      </c>
      <c r="E372" s="40" t="s">
        <v>158</v>
      </c>
    </row>
    <row r="373" spans="1:5" ht="12.75">
      <c r="A373" t="s">
        <v>57</v>
      </c>
      <c r="E373" s="39" t="s">
        <v>5</v>
      </c>
    </row>
    <row r="374" spans="1:16" ht="25.5">
      <c r="A374" t="s">
        <v>49</v>
      </c>
      <c s="34" t="s">
        <v>399</v>
      </c>
      <c s="34" t="s">
        <v>400</v>
      </c>
      <c s="35" t="s">
        <v>5</v>
      </c>
      <c s="6" t="s">
        <v>401</v>
      </c>
      <c s="36" t="s">
        <v>149</v>
      </c>
      <c s="37">
        <v>2</v>
      </c>
      <c s="36">
        <v>0.04525</v>
      </c>
      <c s="36">
        <f>ROUND(G374*H374,6)</f>
      </c>
      <c r="L374" s="38">
        <v>0</v>
      </c>
      <c s="32">
        <f>ROUND(ROUND(L374,2)*ROUND(G374,3),2)</f>
      </c>
      <c s="36" t="s">
        <v>53</v>
      </c>
      <c>
        <f>(M374*21)/100</f>
      </c>
      <c t="s">
        <v>27</v>
      </c>
    </row>
    <row r="375" spans="1:5" ht="12.75">
      <c r="A375" s="35" t="s">
        <v>54</v>
      </c>
      <c r="E375" s="39" t="s">
        <v>5</v>
      </c>
    </row>
    <row r="376" spans="1:5" ht="12.75">
      <c r="A376" s="35" t="s">
        <v>55</v>
      </c>
      <c r="E376" s="40" t="s">
        <v>162</v>
      </c>
    </row>
    <row r="377" spans="1:5" ht="12.75">
      <c r="A377" t="s">
        <v>57</v>
      </c>
      <c r="E377" s="39" t="s">
        <v>5</v>
      </c>
    </row>
    <row r="378" spans="1:13" ht="12.75">
      <c r="A378" t="s">
        <v>46</v>
      </c>
      <c r="C378" s="31" t="s">
        <v>402</v>
      </c>
      <c r="E378" s="33" t="s">
        <v>403</v>
      </c>
      <c r="J378" s="32">
        <f>0</f>
      </c>
      <c s="32">
        <f>0</f>
      </c>
      <c s="32">
        <f>0+L379+L383+L387+L391+L395</f>
      </c>
      <c s="32">
        <f>0+M379+M383+M387+M391+M395</f>
      </c>
    </row>
    <row r="379" spans="1:16" ht="12.75">
      <c r="A379" t="s">
        <v>49</v>
      </c>
      <c s="34" t="s">
        <v>404</v>
      </c>
      <c s="34" t="s">
        <v>405</v>
      </c>
      <c s="35" t="s">
        <v>5</v>
      </c>
      <c s="6" t="s">
        <v>406</v>
      </c>
      <c s="36" t="s">
        <v>95</v>
      </c>
      <c s="37">
        <v>158.664</v>
      </c>
      <c s="36">
        <v>0.00021</v>
      </c>
      <c s="36">
        <f>ROUND(G379*H379,6)</f>
      </c>
      <c r="L379" s="38">
        <v>0</v>
      </c>
      <c s="32">
        <f>ROUND(ROUND(L379,2)*ROUND(G379,3),2)</f>
      </c>
      <c s="36" t="s">
        <v>53</v>
      </c>
      <c>
        <f>(M379*21)/100</f>
      </c>
      <c t="s">
        <v>27</v>
      </c>
    </row>
    <row r="380" spans="1:5" ht="12.75">
      <c r="A380" s="35" t="s">
        <v>54</v>
      </c>
      <c r="E380" s="39" t="s">
        <v>5</v>
      </c>
    </row>
    <row r="381" spans="1:5" ht="51">
      <c r="A381" s="35" t="s">
        <v>55</v>
      </c>
      <c r="E381" s="40" t="s">
        <v>407</v>
      </c>
    </row>
    <row r="382" spans="1:5" ht="12.75">
      <c r="A382" t="s">
        <v>57</v>
      </c>
      <c r="E382" s="39" t="s">
        <v>5</v>
      </c>
    </row>
    <row r="383" spans="1:16" ht="12.75">
      <c r="A383" t="s">
        <v>49</v>
      </c>
      <c s="34" t="s">
        <v>408</v>
      </c>
      <c s="34" t="s">
        <v>409</v>
      </c>
      <c s="35" t="s">
        <v>5</v>
      </c>
      <c s="6" t="s">
        <v>410</v>
      </c>
      <c s="36" t="s">
        <v>95</v>
      </c>
      <c s="37">
        <v>158.664</v>
      </c>
      <c s="36">
        <v>0.00368</v>
      </c>
      <c s="36">
        <f>ROUND(G383*H383,6)</f>
      </c>
      <c r="L383" s="38">
        <v>0</v>
      </c>
      <c s="32">
        <f>ROUND(ROUND(L383,2)*ROUND(G383,3),2)</f>
      </c>
      <c s="36" t="s">
        <v>53</v>
      </c>
      <c>
        <f>(M383*21)/100</f>
      </c>
      <c t="s">
        <v>27</v>
      </c>
    </row>
    <row r="384" spans="1:5" ht="12.75">
      <c r="A384" s="35" t="s">
        <v>54</v>
      </c>
      <c r="E384" s="39" t="s">
        <v>5</v>
      </c>
    </row>
    <row r="385" spans="1:5" ht="12.75">
      <c r="A385" s="35" t="s">
        <v>55</v>
      </c>
      <c r="E385" s="40" t="s">
        <v>5</v>
      </c>
    </row>
    <row r="386" spans="1:5" ht="12.75">
      <c r="A386" t="s">
        <v>57</v>
      </c>
      <c r="E386" s="39" t="s">
        <v>5</v>
      </c>
    </row>
    <row r="387" spans="1:16" ht="12.75">
      <c r="A387" t="s">
        <v>49</v>
      </c>
      <c s="34" t="s">
        <v>411</v>
      </c>
      <c s="34" t="s">
        <v>412</v>
      </c>
      <c s="35" t="s">
        <v>5</v>
      </c>
      <c s="6" t="s">
        <v>413</v>
      </c>
      <c s="36" t="s">
        <v>144</v>
      </c>
      <c s="37">
        <v>221.225</v>
      </c>
      <c s="36">
        <v>0.00032</v>
      </c>
      <c s="36">
        <f>ROUND(G387*H387,6)</f>
      </c>
      <c r="L387" s="38">
        <v>0</v>
      </c>
      <c s="32">
        <f>ROUND(ROUND(L387,2)*ROUND(G387,3),2)</f>
      </c>
      <c s="36" t="s">
        <v>53</v>
      </c>
      <c>
        <f>(M387*21)/100</f>
      </c>
      <c t="s">
        <v>27</v>
      </c>
    </row>
    <row r="388" spans="1:5" ht="12.75">
      <c r="A388" s="35" t="s">
        <v>54</v>
      </c>
      <c r="E388" s="39" t="s">
        <v>5</v>
      </c>
    </row>
    <row r="389" spans="1:5" ht="51">
      <c r="A389" s="35" t="s">
        <v>55</v>
      </c>
      <c r="E389" s="40" t="s">
        <v>414</v>
      </c>
    </row>
    <row r="390" spans="1:5" ht="12.75">
      <c r="A390" t="s">
        <v>57</v>
      </c>
      <c r="E390" s="39" t="s">
        <v>5</v>
      </c>
    </row>
    <row r="391" spans="1:16" ht="12.75">
      <c r="A391" t="s">
        <v>49</v>
      </c>
      <c s="34" t="s">
        <v>415</v>
      </c>
      <c s="34" t="s">
        <v>416</v>
      </c>
      <c s="35" t="s">
        <v>5</v>
      </c>
      <c s="6" t="s">
        <v>417</v>
      </c>
      <c s="36" t="s">
        <v>149</v>
      </c>
      <c s="37">
        <v>168</v>
      </c>
      <c s="36">
        <v>0.00043</v>
      </c>
      <c s="36">
        <f>ROUND(G391*H391,6)</f>
      </c>
      <c r="L391" s="38">
        <v>0</v>
      </c>
      <c s="32">
        <f>ROUND(ROUND(L391,2)*ROUND(G391,3),2)</f>
      </c>
      <c s="36" t="s">
        <v>53</v>
      </c>
      <c>
        <f>(M391*21)/100</f>
      </c>
      <c t="s">
        <v>27</v>
      </c>
    </row>
    <row r="392" spans="1:5" ht="12.75">
      <c r="A392" s="35" t="s">
        <v>54</v>
      </c>
      <c r="E392" s="39" t="s">
        <v>5</v>
      </c>
    </row>
    <row r="393" spans="1:5" ht="25.5">
      <c r="A393" s="35" t="s">
        <v>55</v>
      </c>
      <c r="E393" s="40" t="s">
        <v>418</v>
      </c>
    </row>
    <row r="394" spans="1:5" ht="12.75">
      <c r="A394" t="s">
        <v>57</v>
      </c>
      <c r="E394" s="39" t="s">
        <v>5</v>
      </c>
    </row>
    <row r="395" spans="1:16" ht="12.75">
      <c r="A395" t="s">
        <v>49</v>
      </c>
      <c s="34" t="s">
        <v>419</v>
      </c>
      <c s="34" t="s">
        <v>420</v>
      </c>
      <c s="35" t="s">
        <v>5</v>
      </c>
      <c s="6" t="s">
        <v>421</v>
      </c>
      <c s="36" t="s">
        <v>114</v>
      </c>
      <c s="37">
        <v>0.76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53</v>
      </c>
      <c>
        <f>(M395*21)/100</f>
      </c>
      <c t="s">
        <v>27</v>
      </c>
    </row>
    <row r="396" spans="1:5" ht="12.75">
      <c r="A396" s="35" t="s">
        <v>54</v>
      </c>
      <c r="E396" s="39" t="s">
        <v>5</v>
      </c>
    </row>
    <row r="397" spans="1:5" ht="12.75">
      <c r="A397" s="35" t="s">
        <v>55</v>
      </c>
      <c r="E397" s="40" t="s">
        <v>5</v>
      </c>
    </row>
    <row r="398" spans="1:5" ht="12.75">
      <c r="A398" t="s">
        <v>57</v>
      </c>
      <c r="E398" s="39" t="s">
        <v>5</v>
      </c>
    </row>
    <row r="399" spans="1:13" ht="12.75">
      <c r="A399" t="s">
        <v>46</v>
      </c>
      <c r="C399" s="31" t="s">
        <v>422</v>
      </c>
      <c r="E399" s="33" t="s">
        <v>423</v>
      </c>
      <c r="J399" s="32">
        <f>0</f>
      </c>
      <c s="32">
        <f>0</f>
      </c>
      <c s="32">
        <f>0+L400+L404+L408+L412+L416+L420+L424+L428+L432+L436+L440+L444+L448+L452+L456+L460+L464+L468+L472+L476+L480+L484+L488+L492+L496+L500+L504</f>
      </c>
      <c s="32">
        <f>0+M400+M404+M408+M412+M416+M420+M424+M428+M432+M436+M440+M444+M448+M452+M456+M460+M464+M468+M472+M476+M480+M484+M488+M492+M496+M500+M504</f>
      </c>
    </row>
    <row r="400" spans="1:16" ht="12.75">
      <c r="A400" t="s">
        <v>49</v>
      </c>
      <c s="34" t="s">
        <v>424</v>
      </c>
      <c s="34" t="s">
        <v>425</v>
      </c>
      <c s="35" t="s">
        <v>5</v>
      </c>
      <c s="6" t="s">
        <v>426</v>
      </c>
      <c s="36" t="s">
        <v>149</v>
      </c>
      <c s="37">
        <v>238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53</v>
      </c>
      <c>
        <f>(M400*21)/100</f>
      </c>
      <c t="s">
        <v>27</v>
      </c>
    </row>
    <row r="401" spans="1:5" ht="12.75">
      <c r="A401" s="35" t="s">
        <v>54</v>
      </c>
      <c r="E401" s="39" t="s">
        <v>5</v>
      </c>
    </row>
    <row r="402" spans="1:5" ht="12.75">
      <c r="A402" s="35" t="s">
        <v>55</v>
      </c>
      <c r="E402" s="40" t="s">
        <v>427</v>
      </c>
    </row>
    <row r="403" spans="1:5" ht="12.75">
      <c r="A403" t="s">
        <v>57</v>
      </c>
      <c r="E403" s="39" t="s">
        <v>5</v>
      </c>
    </row>
    <row r="404" spans="1:16" ht="12.75">
      <c r="A404" t="s">
        <v>49</v>
      </c>
      <c s="34" t="s">
        <v>428</v>
      </c>
      <c s="34" t="s">
        <v>429</v>
      </c>
      <c s="35" t="s">
        <v>5</v>
      </c>
      <c s="6" t="s">
        <v>430</v>
      </c>
      <c s="36" t="s">
        <v>149</v>
      </c>
      <c s="37">
        <v>238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53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12.75">
      <c r="A406" s="35" t="s">
        <v>55</v>
      </c>
      <c r="E406" s="40" t="s">
        <v>5</v>
      </c>
    </row>
    <row r="407" spans="1:5" ht="12.75">
      <c r="A407" t="s">
        <v>57</v>
      </c>
      <c r="E407" s="39" t="s">
        <v>5</v>
      </c>
    </row>
    <row r="408" spans="1:16" ht="12.75">
      <c r="A408" t="s">
        <v>49</v>
      </c>
      <c s="34" t="s">
        <v>431</v>
      </c>
      <c s="34" t="s">
        <v>432</v>
      </c>
      <c s="35" t="s">
        <v>5</v>
      </c>
      <c s="6" t="s">
        <v>433</v>
      </c>
      <c s="36" t="s">
        <v>149</v>
      </c>
      <c s="37">
        <v>212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53</v>
      </c>
      <c>
        <f>(M408*21)/100</f>
      </c>
      <c t="s">
        <v>27</v>
      </c>
    </row>
    <row r="409" spans="1:5" ht="12.75">
      <c r="A409" s="35" t="s">
        <v>54</v>
      </c>
      <c r="E409" s="39" t="s">
        <v>5</v>
      </c>
    </row>
    <row r="410" spans="1:5" ht="12.75">
      <c r="A410" s="35" t="s">
        <v>55</v>
      </c>
      <c r="E410" s="40" t="s">
        <v>5</v>
      </c>
    </row>
    <row r="411" spans="1:5" ht="12.75">
      <c r="A411" t="s">
        <v>57</v>
      </c>
      <c r="E411" s="39" t="s">
        <v>5</v>
      </c>
    </row>
    <row r="412" spans="1:16" ht="12.75">
      <c r="A412" t="s">
        <v>49</v>
      </c>
      <c s="34" t="s">
        <v>434</v>
      </c>
      <c s="34" t="s">
        <v>435</v>
      </c>
      <c s="35" t="s">
        <v>5</v>
      </c>
      <c s="6" t="s">
        <v>436</v>
      </c>
      <c s="36" t="s">
        <v>149</v>
      </c>
      <c s="37">
        <v>29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53</v>
      </c>
      <c>
        <f>(M412*21)/100</f>
      </c>
      <c t="s">
        <v>27</v>
      </c>
    </row>
    <row r="413" spans="1:5" ht="12.75">
      <c r="A413" s="35" t="s">
        <v>54</v>
      </c>
      <c r="E413" s="39" t="s">
        <v>5</v>
      </c>
    </row>
    <row r="414" spans="1:5" ht="12.75">
      <c r="A414" s="35" t="s">
        <v>55</v>
      </c>
      <c r="E414" s="40" t="s">
        <v>5</v>
      </c>
    </row>
    <row r="415" spans="1:5" ht="12.75">
      <c r="A415" t="s">
        <v>57</v>
      </c>
      <c r="E415" s="39" t="s">
        <v>5</v>
      </c>
    </row>
    <row r="416" spans="1:16" ht="12.75">
      <c r="A416" t="s">
        <v>49</v>
      </c>
      <c s="34" t="s">
        <v>437</v>
      </c>
      <c s="34" t="s">
        <v>438</v>
      </c>
      <c s="35" t="s">
        <v>5</v>
      </c>
      <c s="6" t="s">
        <v>439</v>
      </c>
      <c s="36" t="s">
        <v>144</v>
      </c>
      <c s="37">
        <v>119</v>
      </c>
      <c s="36">
        <v>0.00133</v>
      </c>
      <c s="36">
        <f>ROUND(G416*H416,6)</f>
      </c>
      <c r="L416" s="38">
        <v>0</v>
      </c>
      <c s="32">
        <f>ROUND(ROUND(L416,2)*ROUND(G416,3),2)</f>
      </c>
      <c s="36" t="s">
        <v>53</v>
      </c>
      <c>
        <f>(M416*21)/100</f>
      </c>
      <c t="s">
        <v>27</v>
      </c>
    </row>
    <row r="417" spans="1:5" ht="12.75">
      <c r="A417" s="35" t="s">
        <v>54</v>
      </c>
      <c r="E417" s="39" t="s">
        <v>5</v>
      </c>
    </row>
    <row r="418" spans="1:5" ht="12.75">
      <c r="A418" s="35" t="s">
        <v>55</v>
      </c>
      <c r="E418" s="40" t="s">
        <v>5</v>
      </c>
    </row>
    <row r="419" spans="1:5" ht="12.75">
      <c r="A419" t="s">
        <v>57</v>
      </c>
      <c r="E419" s="39" t="s">
        <v>5</v>
      </c>
    </row>
    <row r="420" spans="1:16" ht="12.75">
      <c r="A420" t="s">
        <v>49</v>
      </c>
      <c s="34" t="s">
        <v>440</v>
      </c>
      <c s="34" t="s">
        <v>441</v>
      </c>
      <c s="35" t="s">
        <v>5</v>
      </c>
      <c s="6" t="s">
        <v>442</v>
      </c>
      <c s="36" t="s">
        <v>52</v>
      </c>
      <c s="37">
        <v>32.3</v>
      </c>
      <c s="36">
        <v>0.55</v>
      </c>
      <c s="36">
        <f>ROUND(G420*H420,6)</f>
      </c>
      <c r="L420" s="38">
        <v>0</v>
      </c>
      <c s="32">
        <f>ROUND(ROUND(L420,2)*ROUND(G420,3),2)</f>
      </c>
      <c s="36" t="s">
        <v>53</v>
      </c>
      <c>
        <f>(M420*21)/100</f>
      </c>
      <c t="s">
        <v>27</v>
      </c>
    </row>
    <row r="421" spans="1:5" ht="12.75">
      <c r="A421" s="35" t="s">
        <v>54</v>
      </c>
      <c r="E421" s="39" t="s">
        <v>5</v>
      </c>
    </row>
    <row r="422" spans="1:5" ht="12.75">
      <c r="A422" s="35" t="s">
        <v>55</v>
      </c>
      <c r="E422" s="40" t="s">
        <v>443</v>
      </c>
    </row>
    <row r="423" spans="1:5" ht="12.75">
      <c r="A423" t="s">
        <v>57</v>
      </c>
      <c r="E423" s="39" t="s">
        <v>5</v>
      </c>
    </row>
    <row r="424" spans="1:16" ht="12.75">
      <c r="A424" t="s">
        <v>49</v>
      </c>
      <c s="34" t="s">
        <v>444</v>
      </c>
      <c s="34" t="s">
        <v>445</v>
      </c>
      <c s="35" t="s">
        <v>5</v>
      </c>
      <c s="6" t="s">
        <v>446</v>
      </c>
      <c s="36" t="s">
        <v>52</v>
      </c>
      <c s="37">
        <v>7.563</v>
      </c>
      <c s="36">
        <v>0.55</v>
      </c>
      <c s="36">
        <f>ROUND(G424*H424,6)</f>
      </c>
      <c r="L424" s="38">
        <v>0</v>
      </c>
      <c s="32">
        <f>ROUND(ROUND(L424,2)*ROUND(G424,3),2)</f>
      </c>
      <c s="36" t="s">
        <v>53</v>
      </c>
      <c>
        <f>(M424*21)/100</f>
      </c>
      <c t="s">
        <v>27</v>
      </c>
    </row>
    <row r="425" spans="1:5" ht="12.75">
      <c r="A425" s="35" t="s">
        <v>54</v>
      </c>
      <c r="E425" s="39" t="s">
        <v>5</v>
      </c>
    </row>
    <row r="426" spans="1:5" ht="12.75">
      <c r="A426" s="35" t="s">
        <v>55</v>
      </c>
      <c r="E426" s="40" t="s">
        <v>447</v>
      </c>
    </row>
    <row r="427" spans="1:5" ht="12.75">
      <c r="A427" t="s">
        <v>57</v>
      </c>
      <c r="E427" s="39" t="s">
        <v>5</v>
      </c>
    </row>
    <row r="428" spans="1:16" ht="12.75">
      <c r="A428" t="s">
        <v>49</v>
      </c>
      <c s="34" t="s">
        <v>448</v>
      </c>
      <c s="34" t="s">
        <v>449</v>
      </c>
      <c s="35" t="s">
        <v>5</v>
      </c>
      <c s="6" t="s">
        <v>450</v>
      </c>
      <c s="36" t="s">
        <v>95</v>
      </c>
      <c s="37">
        <v>1694.33</v>
      </c>
      <c s="36">
        <v>0.0095</v>
      </c>
      <c s="36">
        <f>ROUND(G428*H428,6)</f>
      </c>
      <c r="L428" s="38">
        <v>0</v>
      </c>
      <c s="32">
        <f>ROUND(ROUND(L428,2)*ROUND(G428,3),2)</f>
      </c>
      <c s="36" t="s">
        <v>53</v>
      </c>
      <c>
        <f>(M428*21)/100</f>
      </c>
      <c t="s">
        <v>27</v>
      </c>
    </row>
    <row r="429" spans="1:5" ht="12.75">
      <c r="A429" s="35" t="s">
        <v>54</v>
      </c>
      <c r="E429" s="39" t="s">
        <v>5</v>
      </c>
    </row>
    <row r="430" spans="1:5" ht="12.75">
      <c r="A430" s="35" t="s">
        <v>55</v>
      </c>
      <c r="E430" s="40" t="s">
        <v>451</v>
      </c>
    </row>
    <row r="431" spans="1:5" ht="12.75">
      <c r="A431" t="s">
        <v>57</v>
      </c>
      <c r="E431" s="39" t="s">
        <v>5</v>
      </c>
    </row>
    <row r="432" spans="1:16" ht="12.75">
      <c r="A432" t="s">
        <v>49</v>
      </c>
      <c s="34" t="s">
        <v>452</v>
      </c>
      <c s="34" t="s">
        <v>453</v>
      </c>
      <c s="35" t="s">
        <v>5</v>
      </c>
      <c s="6" t="s">
        <v>454</v>
      </c>
      <c s="36" t="s">
        <v>95</v>
      </c>
      <c s="37">
        <v>864.688</v>
      </c>
      <c s="36">
        <v>0.0139</v>
      </c>
      <c s="36">
        <f>ROUND(G432*H432,6)</f>
      </c>
      <c r="L432" s="38">
        <v>0</v>
      </c>
      <c s="32">
        <f>ROUND(ROUND(L432,2)*ROUND(G432,3),2)</f>
      </c>
      <c s="36" t="s">
        <v>53</v>
      </c>
      <c>
        <f>(M432*21)/100</f>
      </c>
      <c t="s">
        <v>27</v>
      </c>
    </row>
    <row r="433" spans="1:5" ht="12.75">
      <c r="A433" s="35" t="s">
        <v>54</v>
      </c>
      <c r="E433" s="39" t="s">
        <v>5</v>
      </c>
    </row>
    <row r="434" spans="1:5" ht="12.75">
      <c r="A434" s="35" t="s">
        <v>55</v>
      </c>
      <c r="E434" s="40" t="s">
        <v>455</v>
      </c>
    </row>
    <row r="435" spans="1:5" ht="12.75">
      <c r="A435" t="s">
        <v>57</v>
      </c>
      <c r="E435" s="39" t="s">
        <v>5</v>
      </c>
    </row>
    <row r="436" spans="1:16" ht="12.75">
      <c r="A436" t="s">
        <v>49</v>
      </c>
      <c s="34" t="s">
        <v>456</v>
      </c>
      <c s="34" t="s">
        <v>457</v>
      </c>
      <c s="35" t="s">
        <v>5</v>
      </c>
      <c s="6" t="s">
        <v>458</v>
      </c>
      <c s="36" t="s">
        <v>95</v>
      </c>
      <c s="37">
        <v>153.257</v>
      </c>
      <c s="36">
        <v>0.0122</v>
      </c>
      <c s="36">
        <f>ROUND(G436*H436,6)</f>
      </c>
      <c r="L436" s="38">
        <v>0</v>
      </c>
      <c s="32">
        <f>ROUND(ROUND(L436,2)*ROUND(G436,3),2)</f>
      </c>
      <c s="36" t="s">
        <v>53</v>
      </c>
      <c>
        <f>(M436*21)/100</f>
      </c>
      <c t="s">
        <v>27</v>
      </c>
    </row>
    <row r="437" spans="1:5" ht="12.75">
      <c r="A437" s="35" t="s">
        <v>54</v>
      </c>
      <c r="E437" s="39" t="s">
        <v>5</v>
      </c>
    </row>
    <row r="438" spans="1:5" ht="12.75">
      <c r="A438" s="35" t="s">
        <v>55</v>
      </c>
      <c r="E438" s="40" t="s">
        <v>459</v>
      </c>
    </row>
    <row r="439" spans="1:5" ht="12.75">
      <c r="A439" t="s">
        <v>57</v>
      </c>
      <c r="E439" s="39" t="s">
        <v>5</v>
      </c>
    </row>
    <row r="440" spans="1:16" ht="12.75">
      <c r="A440" t="s">
        <v>49</v>
      </c>
      <c s="34" t="s">
        <v>460</v>
      </c>
      <c s="34" t="s">
        <v>461</v>
      </c>
      <c s="35" t="s">
        <v>5</v>
      </c>
      <c s="6" t="s">
        <v>462</v>
      </c>
      <c s="36" t="s">
        <v>149</v>
      </c>
      <c s="37">
        <v>79</v>
      </c>
      <c s="36">
        <v>0</v>
      </c>
      <c s="36">
        <f>ROUND(G440*H440,6)</f>
      </c>
      <c r="L440" s="38">
        <v>0</v>
      </c>
      <c s="32">
        <f>ROUND(ROUND(L440,2)*ROUND(G440,3),2)</f>
      </c>
      <c s="36" t="s">
        <v>53</v>
      </c>
      <c>
        <f>(M440*21)/100</f>
      </c>
      <c t="s">
        <v>27</v>
      </c>
    </row>
    <row r="441" spans="1:5" ht="12.75">
      <c r="A441" s="35" t="s">
        <v>54</v>
      </c>
      <c r="E441" s="39" t="s">
        <v>5</v>
      </c>
    </row>
    <row r="442" spans="1:5" ht="12.75">
      <c r="A442" s="35" t="s">
        <v>55</v>
      </c>
      <c r="E442" s="40" t="s">
        <v>463</v>
      </c>
    </row>
    <row r="443" spans="1:5" ht="12.75">
      <c r="A443" t="s">
        <v>57</v>
      </c>
      <c r="E443" s="39" t="s">
        <v>5</v>
      </c>
    </row>
    <row r="444" spans="1:16" ht="12.75">
      <c r="A444" t="s">
        <v>49</v>
      </c>
      <c s="34" t="s">
        <v>464</v>
      </c>
      <c s="34" t="s">
        <v>465</v>
      </c>
      <c s="35" t="s">
        <v>5</v>
      </c>
      <c s="6" t="s">
        <v>466</v>
      </c>
      <c s="36" t="s">
        <v>95</v>
      </c>
      <c s="37">
        <v>124.26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53</v>
      </c>
      <c>
        <f>(M444*21)/100</f>
      </c>
      <c t="s">
        <v>27</v>
      </c>
    </row>
    <row r="445" spans="1:5" ht="12.75">
      <c r="A445" s="35" t="s">
        <v>54</v>
      </c>
      <c r="E445" s="39" t="s">
        <v>5</v>
      </c>
    </row>
    <row r="446" spans="1:5" ht="25.5">
      <c r="A446" s="35" t="s">
        <v>55</v>
      </c>
      <c r="E446" s="40" t="s">
        <v>467</v>
      </c>
    </row>
    <row r="447" spans="1:5" ht="12.75">
      <c r="A447" t="s">
        <v>57</v>
      </c>
      <c r="E447" s="39" t="s">
        <v>5</v>
      </c>
    </row>
    <row r="448" spans="1:16" ht="12.75">
      <c r="A448" t="s">
        <v>49</v>
      </c>
      <c s="34" t="s">
        <v>468</v>
      </c>
      <c s="34" t="s">
        <v>469</v>
      </c>
      <c s="35" t="s">
        <v>5</v>
      </c>
      <c s="6" t="s">
        <v>470</v>
      </c>
      <c s="36" t="s">
        <v>149</v>
      </c>
      <c s="37">
        <v>212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53</v>
      </c>
      <c>
        <f>(M448*21)/100</f>
      </c>
      <c t="s">
        <v>27</v>
      </c>
    </row>
    <row r="449" spans="1:5" ht="12.75">
      <c r="A449" s="35" t="s">
        <v>54</v>
      </c>
      <c r="E449" s="39" t="s">
        <v>5</v>
      </c>
    </row>
    <row r="450" spans="1:5" ht="12.75">
      <c r="A450" s="35" t="s">
        <v>55</v>
      </c>
      <c r="E450" s="40" t="s">
        <v>471</v>
      </c>
    </row>
    <row r="451" spans="1:5" ht="12.75">
      <c r="A451" t="s">
        <v>57</v>
      </c>
      <c r="E451" s="39" t="s">
        <v>5</v>
      </c>
    </row>
    <row r="452" spans="1:16" ht="12.75">
      <c r="A452" t="s">
        <v>49</v>
      </c>
      <c s="34" t="s">
        <v>472</v>
      </c>
      <c s="34" t="s">
        <v>473</v>
      </c>
      <c s="35" t="s">
        <v>5</v>
      </c>
      <c s="6" t="s">
        <v>474</v>
      </c>
      <c s="36" t="s">
        <v>149</v>
      </c>
      <c s="37">
        <v>29</v>
      </c>
      <c s="36">
        <v>0.00332</v>
      </c>
      <c s="36">
        <f>ROUND(G452*H452,6)</f>
      </c>
      <c r="L452" s="38">
        <v>0</v>
      </c>
      <c s="32">
        <f>ROUND(ROUND(L452,2)*ROUND(G452,3),2)</f>
      </c>
      <c s="36" t="s">
        <v>53</v>
      </c>
      <c>
        <f>(M452*21)/100</f>
      </c>
      <c t="s">
        <v>27</v>
      </c>
    </row>
    <row r="453" spans="1:5" ht="12.75">
      <c r="A453" s="35" t="s">
        <v>54</v>
      </c>
      <c r="E453" s="39" t="s">
        <v>5</v>
      </c>
    </row>
    <row r="454" spans="1:5" ht="12.75">
      <c r="A454" s="35" t="s">
        <v>55</v>
      </c>
      <c r="E454" s="40" t="s">
        <v>475</v>
      </c>
    </row>
    <row r="455" spans="1:5" ht="12.75">
      <c r="A455" t="s">
        <v>57</v>
      </c>
      <c r="E455" s="39" t="s">
        <v>5</v>
      </c>
    </row>
    <row r="456" spans="1:16" ht="12.75">
      <c r="A456" t="s">
        <v>49</v>
      </c>
      <c s="34" t="s">
        <v>476</v>
      </c>
      <c s="34" t="s">
        <v>477</v>
      </c>
      <c s="35" t="s">
        <v>5</v>
      </c>
      <c s="6" t="s">
        <v>478</v>
      </c>
      <c s="36" t="s">
        <v>149</v>
      </c>
      <c s="37">
        <v>119</v>
      </c>
      <c s="36">
        <v>0</v>
      </c>
      <c s="36">
        <f>ROUND(G456*H456,6)</f>
      </c>
      <c r="L456" s="38">
        <v>0</v>
      </c>
      <c s="32">
        <f>ROUND(ROUND(L456,2)*ROUND(G456,3),2)</f>
      </c>
      <c s="36" t="s">
        <v>53</v>
      </c>
      <c>
        <f>(M456*21)/100</f>
      </c>
      <c t="s">
        <v>27</v>
      </c>
    </row>
    <row r="457" spans="1:5" ht="12.75">
      <c r="A457" s="35" t="s">
        <v>54</v>
      </c>
      <c r="E457" s="39" t="s">
        <v>5</v>
      </c>
    </row>
    <row r="458" spans="1:5" ht="12.75">
      <c r="A458" s="35" t="s">
        <v>55</v>
      </c>
      <c r="E458" s="40" t="s">
        <v>479</v>
      </c>
    </row>
    <row r="459" spans="1:5" ht="12.75">
      <c r="A459" t="s">
        <v>57</v>
      </c>
      <c r="E459" s="39" t="s">
        <v>5</v>
      </c>
    </row>
    <row r="460" spans="1:16" ht="12.75">
      <c r="A460" t="s">
        <v>49</v>
      </c>
      <c s="34" t="s">
        <v>480</v>
      </c>
      <c s="34" t="s">
        <v>481</v>
      </c>
      <c s="35" t="s">
        <v>5</v>
      </c>
      <c s="6" t="s">
        <v>482</v>
      </c>
      <c s="36" t="s">
        <v>144</v>
      </c>
      <c s="37">
        <v>403.95</v>
      </c>
      <c s="36">
        <v>0.00099</v>
      </c>
      <c s="36">
        <f>ROUND(G460*H460,6)</f>
      </c>
      <c r="L460" s="38">
        <v>0</v>
      </c>
      <c s="32">
        <f>ROUND(ROUND(L460,2)*ROUND(G460,3),2)</f>
      </c>
      <c s="36" t="s">
        <v>53</v>
      </c>
      <c>
        <f>(M460*21)/100</f>
      </c>
      <c t="s">
        <v>27</v>
      </c>
    </row>
    <row r="461" spans="1:5" ht="12.75">
      <c r="A461" s="35" t="s">
        <v>54</v>
      </c>
      <c r="E461" s="39" t="s">
        <v>5</v>
      </c>
    </row>
    <row r="462" spans="1:5" ht="12.75">
      <c r="A462" s="35" t="s">
        <v>55</v>
      </c>
      <c r="E462" s="40" t="s">
        <v>483</v>
      </c>
    </row>
    <row r="463" spans="1:5" ht="12.75">
      <c r="A463" t="s">
        <v>57</v>
      </c>
      <c r="E463" s="39" t="s">
        <v>5</v>
      </c>
    </row>
    <row r="464" spans="1:16" ht="12.75">
      <c r="A464" t="s">
        <v>49</v>
      </c>
      <c s="34" t="s">
        <v>484</v>
      </c>
      <c s="34" t="s">
        <v>485</v>
      </c>
      <c s="35" t="s">
        <v>5</v>
      </c>
      <c s="6" t="s">
        <v>486</v>
      </c>
      <c s="36" t="s">
        <v>144</v>
      </c>
      <c s="37">
        <v>944.6</v>
      </c>
      <c s="36">
        <v>0.00099</v>
      </c>
      <c s="36">
        <f>ROUND(G464*H464,6)</f>
      </c>
      <c r="L464" s="38">
        <v>0</v>
      </c>
      <c s="32">
        <f>ROUND(ROUND(L464,2)*ROUND(G464,3),2)</f>
      </c>
      <c s="36" t="s">
        <v>53</v>
      </c>
      <c>
        <f>(M464*21)/100</f>
      </c>
      <c t="s">
        <v>27</v>
      </c>
    </row>
    <row r="465" spans="1:5" ht="12.75">
      <c r="A465" s="35" t="s">
        <v>54</v>
      </c>
      <c r="E465" s="39" t="s">
        <v>5</v>
      </c>
    </row>
    <row r="466" spans="1:5" ht="12.75">
      <c r="A466" s="35" t="s">
        <v>55</v>
      </c>
      <c r="E466" s="40" t="s">
        <v>487</v>
      </c>
    </row>
    <row r="467" spans="1:5" ht="12.75">
      <c r="A467" t="s">
        <v>57</v>
      </c>
      <c r="E467" s="39" t="s">
        <v>5</v>
      </c>
    </row>
    <row r="468" spans="1:16" ht="12.75">
      <c r="A468" t="s">
        <v>49</v>
      </c>
      <c s="34" t="s">
        <v>488</v>
      </c>
      <c s="34" t="s">
        <v>489</v>
      </c>
      <c s="35" t="s">
        <v>5</v>
      </c>
      <c s="6" t="s">
        <v>490</v>
      </c>
      <c s="36" t="s">
        <v>95</v>
      </c>
      <c s="37">
        <v>139.325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53</v>
      </c>
      <c>
        <f>(M468*21)/100</f>
      </c>
      <c t="s">
        <v>27</v>
      </c>
    </row>
    <row r="469" spans="1:5" ht="12.75">
      <c r="A469" s="35" t="s">
        <v>54</v>
      </c>
      <c r="E469" s="39" t="s">
        <v>5</v>
      </c>
    </row>
    <row r="470" spans="1:5" ht="12.75">
      <c r="A470" s="35" t="s">
        <v>55</v>
      </c>
      <c r="E470" s="40" t="s">
        <v>491</v>
      </c>
    </row>
    <row r="471" spans="1:5" ht="12.75">
      <c r="A471" t="s">
        <v>57</v>
      </c>
      <c r="E471" s="39" t="s">
        <v>5</v>
      </c>
    </row>
    <row r="472" spans="1:16" ht="12.75">
      <c r="A472" t="s">
        <v>49</v>
      </c>
      <c s="34" t="s">
        <v>492</v>
      </c>
      <c s="34" t="s">
        <v>493</v>
      </c>
      <c s="35" t="s">
        <v>5</v>
      </c>
      <c s="6" t="s">
        <v>494</v>
      </c>
      <c s="36" t="s">
        <v>95</v>
      </c>
      <c s="37">
        <v>678.336</v>
      </c>
      <c s="36">
        <v>0</v>
      </c>
      <c s="36">
        <f>ROUND(G472*H472,6)</f>
      </c>
      <c r="L472" s="38">
        <v>0</v>
      </c>
      <c s="32">
        <f>ROUND(ROUND(L472,2)*ROUND(G472,3),2)</f>
      </c>
      <c s="36" t="s">
        <v>53</v>
      </c>
      <c>
        <f>(M472*21)/100</f>
      </c>
      <c t="s">
        <v>27</v>
      </c>
    </row>
    <row r="473" spans="1:5" ht="12.75">
      <c r="A473" s="35" t="s">
        <v>54</v>
      </c>
      <c r="E473" s="39" t="s">
        <v>5</v>
      </c>
    </row>
    <row r="474" spans="1:5" ht="12.75">
      <c r="A474" s="35" t="s">
        <v>55</v>
      </c>
      <c r="E474" s="40" t="s">
        <v>495</v>
      </c>
    </row>
    <row r="475" spans="1:5" ht="12.75">
      <c r="A475" t="s">
        <v>57</v>
      </c>
      <c r="E475" s="39" t="s">
        <v>5</v>
      </c>
    </row>
    <row r="476" spans="1:16" ht="12.75">
      <c r="A476" t="s">
        <v>49</v>
      </c>
      <c s="34" t="s">
        <v>496</v>
      </c>
      <c s="34" t="s">
        <v>497</v>
      </c>
      <c s="35" t="s">
        <v>5</v>
      </c>
      <c s="6" t="s">
        <v>498</v>
      </c>
      <c s="36" t="s">
        <v>95</v>
      </c>
      <c s="37">
        <v>678.336</v>
      </c>
      <c s="36">
        <v>0</v>
      </c>
      <c s="36">
        <f>ROUND(G476*H476,6)</f>
      </c>
      <c r="L476" s="38">
        <v>0</v>
      </c>
      <c s="32">
        <f>ROUND(ROUND(L476,2)*ROUND(G476,3),2)</f>
      </c>
      <c s="36" t="s">
        <v>53</v>
      </c>
      <c>
        <f>(M476*21)/100</f>
      </c>
      <c t="s">
        <v>27</v>
      </c>
    </row>
    <row r="477" spans="1:5" ht="12.75">
      <c r="A477" s="35" t="s">
        <v>54</v>
      </c>
      <c r="E477" s="39" t="s">
        <v>5</v>
      </c>
    </row>
    <row r="478" spans="1:5" ht="12.75">
      <c r="A478" s="35" t="s">
        <v>55</v>
      </c>
      <c r="E478" s="40" t="s">
        <v>495</v>
      </c>
    </row>
    <row r="479" spans="1:5" ht="12.75">
      <c r="A479" t="s">
        <v>57</v>
      </c>
      <c r="E479" s="39" t="s">
        <v>5</v>
      </c>
    </row>
    <row r="480" spans="1:16" ht="12.75">
      <c r="A480" t="s">
        <v>49</v>
      </c>
      <c s="34" t="s">
        <v>499</v>
      </c>
      <c s="34" t="s">
        <v>500</v>
      </c>
      <c s="35" t="s">
        <v>5</v>
      </c>
      <c s="6" t="s">
        <v>501</v>
      </c>
      <c s="36" t="s">
        <v>52</v>
      </c>
      <c s="37">
        <v>42.928</v>
      </c>
      <c s="36">
        <v>0.02357</v>
      </c>
      <c s="36">
        <f>ROUND(G480*H480,6)</f>
      </c>
      <c r="L480" s="38">
        <v>0</v>
      </c>
      <c s="32">
        <f>ROUND(ROUND(L480,2)*ROUND(G480,3),2)</f>
      </c>
      <c s="36" t="s">
        <v>53</v>
      </c>
      <c>
        <f>(M480*21)/100</f>
      </c>
      <c t="s">
        <v>27</v>
      </c>
    </row>
    <row r="481" spans="1:5" ht="12.75">
      <c r="A481" s="35" t="s">
        <v>54</v>
      </c>
      <c r="E481" s="39" t="s">
        <v>5</v>
      </c>
    </row>
    <row r="482" spans="1:5" ht="12.75">
      <c r="A482" s="35" t="s">
        <v>55</v>
      </c>
      <c r="E482" s="40" t="s">
        <v>502</v>
      </c>
    </row>
    <row r="483" spans="1:5" ht="12.75">
      <c r="A483" t="s">
        <v>57</v>
      </c>
      <c r="E483" s="39" t="s">
        <v>5</v>
      </c>
    </row>
    <row r="484" spans="1:16" ht="12.75">
      <c r="A484" t="s">
        <v>49</v>
      </c>
      <c s="34" t="s">
        <v>503</v>
      </c>
      <c s="34" t="s">
        <v>504</v>
      </c>
      <c s="35" t="s">
        <v>5</v>
      </c>
      <c s="6" t="s">
        <v>505</v>
      </c>
      <c s="36" t="s">
        <v>95</v>
      </c>
      <c s="37">
        <v>1163.19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53</v>
      </c>
      <c>
        <f>(M484*21)/100</f>
      </c>
      <c t="s">
        <v>27</v>
      </c>
    </row>
    <row r="485" spans="1:5" ht="12.75">
      <c r="A485" s="35" t="s">
        <v>54</v>
      </c>
      <c r="E485" s="39" t="s">
        <v>5</v>
      </c>
    </row>
    <row r="486" spans="1:5" ht="25.5">
      <c r="A486" s="35" t="s">
        <v>55</v>
      </c>
      <c r="E486" s="40" t="s">
        <v>506</v>
      </c>
    </row>
    <row r="487" spans="1:5" ht="12.75">
      <c r="A487" t="s">
        <v>57</v>
      </c>
      <c r="E487" s="39" t="s">
        <v>5</v>
      </c>
    </row>
    <row r="488" spans="1:16" ht="12.75">
      <c r="A488" t="s">
        <v>49</v>
      </c>
      <c s="34" t="s">
        <v>507</v>
      </c>
      <c s="34" t="s">
        <v>508</v>
      </c>
      <c s="35" t="s">
        <v>5</v>
      </c>
      <c s="6" t="s">
        <v>509</v>
      </c>
      <c s="36" t="s">
        <v>52</v>
      </c>
      <c s="37">
        <v>42.709</v>
      </c>
      <c s="36">
        <v>0.00295</v>
      </c>
      <c s="36">
        <f>ROUND(G488*H488,6)</f>
      </c>
      <c r="L488" s="38">
        <v>0</v>
      </c>
      <c s="32">
        <f>ROUND(ROUND(L488,2)*ROUND(G488,3),2)</f>
      </c>
      <c s="36" t="s">
        <v>53</v>
      </c>
      <c>
        <f>(M488*21)/100</f>
      </c>
      <c t="s">
        <v>27</v>
      </c>
    </row>
    <row r="489" spans="1:5" ht="12.75">
      <c r="A489" s="35" t="s">
        <v>54</v>
      </c>
      <c r="E489" s="39" t="s">
        <v>5</v>
      </c>
    </row>
    <row r="490" spans="1:5" ht="12.75">
      <c r="A490" s="35" t="s">
        <v>55</v>
      </c>
      <c r="E490" s="40" t="s">
        <v>510</v>
      </c>
    </row>
    <row r="491" spans="1:5" ht="12.75">
      <c r="A491" t="s">
        <v>57</v>
      </c>
      <c r="E491" s="39" t="s">
        <v>5</v>
      </c>
    </row>
    <row r="492" spans="1:16" ht="12.75">
      <c r="A492" t="s">
        <v>49</v>
      </c>
      <c s="34" t="s">
        <v>511</v>
      </c>
      <c s="34" t="s">
        <v>512</v>
      </c>
      <c s="35" t="s">
        <v>5</v>
      </c>
      <c s="6" t="s">
        <v>513</v>
      </c>
      <c s="36" t="s">
        <v>52</v>
      </c>
      <c s="37">
        <v>39.873</v>
      </c>
      <c s="36">
        <v>0.0165</v>
      </c>
      <c s="36">
        <f>ROUND(G492*H492,6)</f>
      </c>
      <c r="L492" s="38">
        <v>0</v>
      </c>
      <c s="32">
        <f>ROUND(ROUND(L492,2)*ROUND(G492,3),2)</f>
      </c>
      <c s="36" t="s">
        <v>53</v>
      </c>
      <c>
        <f>(M492*21)/100</f>
      </c>
      <c t="s">
        <v>27</v>
      </c>
    </row>
    <row r="493" spans="1:5" ht="12.75">
      <c r="A493" s="35" t="s">
        <v>54</v>
      </c>
      <c r="E493" s="39" t="s">
        <v>5</v>
      </c>
    </row>
    <row r="494" spans="1:5" ht="12.75">
      <c r="A494" s="35" t="s">
        <v>55</v>
      </c>
      <c r="E494" s="40" t="s">
        <v>514</v>
      </c>
    </row>
    <row r="495" spans="1:5" ht="12.75">
      <c r="A495" t="s">
        <v>57</v>
      </c>
      <c r="E495" s="39" t="s">
        <v>5</v>
      </c>
    </row>
    <row r="496" spans="1:16" ht="12.75">
      <c r="A496" t="s">
        <v>49</v>
      </c>
      <c s="34" t="s">
        <v>515</v>
      </c>
      <c s="34" t="s">
        <v>516</v>
      </c>
      <c s="35" t="s">
        <v>5</v>
      </c>
      <c s="6" t="s">
        <v>517</v>
      </c>
      <c s="36" t="s">
        <v>144</v>
      </c>
      <c s="37">
        <v>17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53</v>
      </c>
      <c>
        <f>(M496*21)/100</f>
      </c>
      <c t="s">
        <v>27</v>
      </c>
    </row>
    <row r="497" spans="1:5" ht="12.75">
      <c r="A497" s="35" t="s">
        <v>54</v>
      </c>
      <c r="E497" s="39" t="s">
        <v>5</v>
      </c>
    </row>
    <row r="498" spans="1:5" ht="12.75">
      <c r="A498" s="35" t="s">
        <v>55</v>
      </c>
      <c r="E498" s="40" t="s">
        <v>5</v>
      </c>
    </row>
    <row r="499" spans="1:5" ht="12.75">
      <c r="A499" t="s">
        <v>57</v>
      </c>
      <c r="E499" s="39" t="s">
        <v>5</v>
      </c>
    </row>
    <row r="500" spans="1:16" ht="12.75">
      <c r="A500" t="s">
        <v>49</v>
      </c>
      <c s="34" t="s">
        <v>518</v>
      </c>
      <c s="34" t="s">
        <v>519</v>
      </c>
      <c s="35" t="s">
        <v>5</v>
      </c>
      <c s="6" t="s">
        <v>520</v>
      </c>
      <c s="36" t="s">
        <v>521</v>
      </c>
      <c s="37">
        <v>60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53</v>
      </c>
      <c>
        <f>(M500*21)/100</f>
      </c>
      <c t="s">
        <v>27</v>
      </c>
    </row>
    <row r="501" spans="1:5" ht="12.75">
      <c r="A501" s="35" t="s">
        <v>54</v>
      </c>
      <c r="E501" s="39" t="s">
        <v>5</v>
      </c>
    </row>
    <row r="502" spans="1:5" ht="12.75">
      <c r="A502" s="35" t="s">
        <v>55</v>
      </c>
      <c r="E502" s="40" t="s">
        <v>5</v>
      </c>
    </row>
    <row r="503" spans="1:5" ht="12.75">
      <c r="A503" t="s">
        <v>57</v>
      </c>
      <c r="E503" s="39" t="s">
        <v>5</v>
      </c>
    </row>
    <row r="504" spans="1:16" ht="12.75">
      <c r="A504" t="s">
        <v>49</v>
      </c>
      <c s="34" t="s">
        <v>522</v>
      </c>
      <c s="34" t="s">
        <v>523</v>
      </c>
      <c s="35" t="s">
        <v>5</v>
      </c>
      <c s="6" t="s">
        <v>524</v>
      </c>
      <c s="36" t="s">
        <v>114</v>
      </c>
      <c s="37">
        <v>55.3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53</v>
      </c>
      <c>
        <f>(M504*21)/100</f>
      </c>
      <c t="s">
        <v>27</v>
      </c>
    </row>
    <row r="505" spans="1:5" ht="12.75">
      <c r="A505" s="35" t="s">
        <v>54</v>
      </c>
      <c r="E505" s="39" t="s">
        <v>5</v>
      </c>
    </row>
    <row r="506" spans="1:5" ht="12.75">
      <c r="A506" s="35" t="s">
        <v>55</v>
      </c>
      <c r="E506" s="40" t="s">
        <v>5</v>
      </c>
    </row>
    <row r="507" spans="1:5" ht="12.75">
      <c r="A507" t="s">
        <v>57</v>
      </c>
      <c r="E507" s="39" t="s">
        <v>5</v>
      </c>
    </row>
    <row r="508" spans="1:13" ht="12.75">
      <c r="A508" t="s">
        <v>46</v>
      </c>
      <c r="C508" s="31" t="s">
        <v>525</v>
      </c>
      <c r="E508" s="33" t="s">
        <v>526</v>
      </c>
      <c r="J508" s="32">
        <f>0</f>
      </c>
      <c s="32">
        <f>0</f>
      </c>
      <c s="32">
        <f>0+L509+L513+L517+L521+L525</f>
      </c>
      <c s="32">
        <f>0+M509+M513+M517+M521+M525</f>
      </c>
    </row>
    <row r="509" spans="1:16" ht="25.5">
      <c r="A509" t="s">
        <v>49</v>
      </c>
      <c s="34" t="s">
        <v>527</v>
      </c>
      <c s="34" t="s">
        <v>528</v>
      </c>
      <c s="35" t="s">
        <v>5</v>
      </c>
      <c s="6" t="s">
        <v>529</v>
      </c>
      <c s="36" t="s">
        <v>52</v>
      </c>
      <c s="37">
        <v>0.175</v>
      </c>
      <c s="36">
        <v>0.5</v>
      </c>
      <c s="36">
        <f>ROUND(G509*H509,6)</f>
      </c>
      <c r="L509" s="38">
        <v>0</v>
      </c>
      <c s="32">
        <f>ROUND(ROUND(L509,2)*ROUND(G509,3),2)</f>
      </c>
      <c s="36" t="s">
        <v>53</v>
      </c>
      <c>
        <f>(M509*21)/100</f>
      </c>
      <c t="s">
        <v>27</v>
      </c>
    </row>
    <row r="510" spans="1:5" ht="12.75">
      <c r="A510" s="35" t="s">
        <v>54</v>
      </c>
      <c r="E510" s="39" t="s">
        <v>5</v>
      </c>
    </row>
    <row r="511" spans="1:5" ht="12.75">
      <c r="A511" s="35" t="s">
        <v>55</v>
      </c>
      <c r="E511" s="40" t="s">
        <v>530</v>
      </c>
    </row>
    <row r="512" spans="1:5" ht="12.75">
      <c r="A512" t="s">
        <v>57</v>
      </c>
      <c r="E512" s="39" t="s">
        <v>5</v>
      </c>
    </row>
    <row r="513" spans="1:16" ht="12.75">
      <c r="A513" t="s">
        <v>49</v>
      </c>
      <c s="34" t="s">
        <v>531</v>
      </c>
      <c s="34" t="s">
        <v>532</v>
      </c>
      <c s="35" t="s">
        <v>5</v>
      </c>
      <c s="6" t="s">
        <v>533</v>
      </c>
      <c s="36" t="s">
        <v>95</v>
      </c>
      <c s="37">
        <v>6.584</v>
      </c>
      <c s="36">
        <v>0.015</v>
      </c>
      <c s="36">
        <f>ROUND(G513*H513,6)</f>
      </c>
      <c r="L513" s="38">
        <v>0</v>
      </c>
      <c s="32">
        <f>ROUND(ROUND(L513,2)*ROUND(G513,3),2)</f>
      </c>
      <c s="36" t="s">
        <v>53</v>
      </c>
      <c>
        <f>(M513*21)/100</f>
      </c>
      <c t="s">
        <v>27</v>
      </c>
    </row>
    <row r="514" spans="1:5" ht="12.75">
      <c r="A514" s="35" t="s">
        <v>54</v>
      </c>
      <c r="E514" s="39" t="s">
        <v>5</v>
      </c>
    </row>
    <row r="515" spans="1:5" ht="12.75">
      <c r="A515" s="35" t="s">
        <v>55</v>
      </c>
      <c r="E515" s="40" t="s">
        <v>534</v>
      </c>
    </row>
    <row r="516" spans="1:5" ht="12.75">
      <c r="A516" t="s">
        <v>57</v>
      </c>
      <c r="E516" s="39" t="s">
        <v>5</v>
      </c>
    </row>
    <row r="517" spans="1:16" ht="12.75">
      <c r="A517" t="s">
        <v>49</v>
      </c>
      <c s="34" t="s">
        <v>535</v>
      </c>
      <c s="34" t="s">
        <v>536</v>
      </c>
      <c s="35" t="s">
        <v>5</v>
      </c>
      <c s="6" t="s">
        <v>537</v>
      </c>
      <c s="36" t="s">
        <v>95</v>
      </c>
      <c s="37">
        <v>5.985</v>
      </c>
      <c s="36">
        <v>8E-05</v>
      </c>
      <c s="36">
        <f>ROUND(G517*H517,6)</f>
      </c>
      <c r="L517" s="38">
        <v>0</v>
      </c>
      <c s="32">
        <f>ROUND(ROUND(L517,2)*ROUND(G517,3),2)</f>
      </c>
      <c s="36" t="s">
        <v>53</v>
      </c>
      <c>
        <f>(M517*21)/100</f>
      </c>
      <c t="s">
        <v>27</v>
      </c>
    </row>
    <row r="518" spans="1:5" ht="12.75">
      <c r="A518" s="35" t="s">
        <v>54</v>
      </c>
      <c r="E518" s="39" t="s">
        <v>5</v>
      </c>
    </row>
    <row r="519" spans="1:5" ht="12.75">
      <c r="A519" s="35" t="s">
        <v>55</v>
      </c>
      <c r="E519" s="40" t="s">
        <v>538</v>
      </c>
    </row>
    <row r="520" spans="1:5" ht="12.75">
      <c r="A520" t="s">
        <v>57</v>
      </c>
      <c r="E520" s="39" t="s">
        <v>5</v>
      </c>
    </row>
    <row r="521" spans="1:16" ht="12.75">
      <c r="A521" t="s">
        <v>49</v>
      </c>
      <c s="34" t="s">
        <v>539</v>
      </c>
      <c s="34" t="s">
        <v>540</v>
      </c>
      <c s="35" t="s">
        <v>5</v>
      </c>
      <c s="6" t="s">
        <v>541</v>
      </c>
      <c s="36" t="s">
        <v>144</v>
      </c>
      <c s="37">
        <v>13.275</v>
      </c>
      <c s="36">
        <v>0</v>
      </c>
      <c s="36">
        <f>ROUND(G521*H521,6)</f>
      </c>
      <c r="L521" s="38">
        <v>0</v>
      </c>
      <c s="32">
        <f>ROUND(ROUND(L521,2)*ROUND(G521,3),2)</f>
      </c>
      <c s="36" t="s">
        <v>53</v>
      </c>
      <c>
        <f>(M521*21)/100</f>
      </c>
      <c t="s">
        <v>27</v>
      </c>
    </row>
    <row r="522" spans="1:5" ht="12.75">
      <c r="A522" s="35" t="s">
        <v>54</v>
      </c>
      <c r="E522" s="39" t="s">
        <v>5</v>
      </c>
    </row>
    <row r="523" spans="1:5" ht="12.75">
      <c r="A523" s="35" t="s">
        <v>55</v>
      </c>
      <c r="E523" s="40" t="s">
        <v>542</v>
      </c>
    </row>
    <row r="524" spans="1:5" ht="12.75">
      <c r="A524" t="s">
        <v>57</v>
      </c>
      <c r="E524" s="39" t="s">
        <v>5</v>
      </c>
    </row>
    <row r="525" spans="1:16" ht="12.75">
      <c r="A525" t="s">
        <v>49</v>
      </c>
      <c s="34" t="s">
        <v>543</v>
      </c>
      <c s="34" t="s">
        <v>544</v>
      </c>
      <c s="35" t="s">
        <v>5</v>
      </c>
      <c s="6" t="s">
        <v>545</v>
      </c>
      <c s="36" t="s">
        <v>114</v>
      </c>
      <c s="37">
        <v>0.187</v>
      </c>
      <c s="36">
        <v>0</v>
      </c>
      <c s="36">
        <f>ROUND(G525*H525,6)</f>
      </c>
      <c r="L525" s="38">
        <v>0</v>
      </c>
      <c s="32">
        <f>ROUND(ROUND(L525,2)*ROUND(G525,3),2)</f>
      </c>
      <c s="36" t="s">
        <v>53</v>
      </c>
      <c>
        <f>(M525*21)/100</f>
      </c>
      <c t="s">
        <v>27</v>
      </c>
    </row>
    <row r="526" spans="1:5" ht="12.75">
      <c r="A526" s="35" t="s">
        <v>54</v>
      </c>
      <c r="E526" s="39" t="s">
        <v>5</v>
      </c>
    </row>
    <row r="527" spans="1:5" ht="12.75">
      <c r="A527" s="35" t="s">
        <v>55</v>
      </c>
      <c r="E527" s="40" t="s">
        <v>5</v>
      </c>
    </row>
    <row r="528" spans="1:5" ht="12.75">
      <c r="A528" t="s">
        <v>57</v>
      </c>
      <c r="E528" s="39" t="s">
        <v>5</v>
      </c>
    </row>
    <row r="529" spans="1:13" ht="12.75">
      <c r="A529" t="s">
        <v>46</v>
      </c>
      <c r="C529" s="31" t="s">
        <v>546</v>
      </c>
      <c r="E529" s="33" t="s">
        <v>547</v>
      </c>
      <c r="J529" s="32">
        <f>0</f>
      </c>
      <c s="32">
        <f>0</f>
      </c>
      <c s="32">
        <f>0+L530+L534+L538+L542+L546+L550+L554+L558+L562</f>
      </c>
      <c s="32">
        <f>0+M530+M534+M538+M542+M546+M550+M554+M558+M562</f>
      </c>
    </row>
    <row r="530" spans="1:16" ht="12.75">
      <c r="A530" t="s">
        <v>49</v>
      </c>
      <c s="34" t="s">
        <v>548</v>
      </c>
      <c s="34" t="s">
        <v>549</v>
      </c>
      <c s="35" t="s">
        <v>5</v>
      </c>
      <c s="6" t="s">
        <v>550</v>
      </c>
      <c s="36" t="s">
        <v>95</v>
      </c>
      <c s="37">
        <v>10.2</v>
      </c>
      <c s="36">
        <v>0.00677</v>
      </c>
      <c s="36">
        <f>ROUND(G530*H530,6)</f>
      </c>
      <c r="L530" s="38">
        <v>0</v>
      </c>
      <c s="32">
        <f>ROUND(ROUND(L530,2)*ROUND(G530,3),2)</f>
      </c>
      <c s="36" t="s">
        <v>53</v>
      </c>
      <c>
        <f>(M530*21)/100</f>
      </c>
      <c t="s">
        <v>27</v>
      </c>
    </row>
    <row r="531" spans="1:5" ht="12.75">
      <c r="A531" s="35" t="s">
        <v>54</v>
      </c>
      <c r="E531" s="39" t="s">
        <v>5</v>
      </c>
    </row>
    <row r="532" spans="1:5" ht="12.75">
      <c r="A532" s="35" t="s">
        <v>55</v>
      </c>
      <c r="E532" s="40" t="s">
        <v>551</v>
      </c>
    </row>
    <row r="533" spans="1:5" ht="12.75">
      <c r="A533" t="s">
        <v>57</v>
      </c>
      <c r="E533" s="39" t="s">
        <v>5</v>
      </c>
    </row>
    <row r="534" spans="1:16" ht="12.75">
      <c r="A534" t="s">
        <v>49</v>
      </c>
      <c s="34" t="s">
        <v>552</v>
      </c>
      <c s="34" t="s">
        <v>553</v>
      </c>
      <c s="35" t="s">
        <v>5</v>
      </c>
      <c s="6" t="s">
        <v>554</v>
      </c>
      <c s="36" t="s">
        <v>149</v>
      </c>
      <c s="37">
        <v>8</v>
      </c>
      <c s="36">
        <v>0.00389</v>
      </c>
      <c s="36">
        <f>ROUND(G534*H534,6)</f>
      </c>
      <c r="L534" s="38">
        <v>0</v>
      </c>
      <c s="32">
        <f>ROUND(ROUND(L534,2)*ROUND(G534,3),2)</f>
      </c>
      <c s="36" t="s">
        <v>53</v>
      </c>
      <c>
        <f>(M534*21)/100</f>
      </c>
      <c t="s">
        <v>27</v>
      </c>
    </row>
    <row r="535" spans="1:5" ht="12.75">
      <c r="A535" s="35" t="s">
        <v>54</v>
      </c>
      <c r="E535" s="39" t="s">
        <v>5</v>
      </c>
    </row>
    <row r="536" spans="1:5" ht="12.75">
      <c r="A536" s="35" t="s">
        <v>55</v>
      </c>
      <c r="E536" s="40" t="s">
        <v>555</v>
      </c>
    </row>
    <row r="537" spans="1:5" ht="12.75">
      <c r="A537" t="s">
        <v>57</v>
      </c>
      <c r="E537" s="39" t="s">
        <v>5</v>
      </c>
    </row>
    <row r="538" spans="1:16" ht="12.75">
      <c r="A538" t="s">
        <v>49</v>
      </c>
      <c s="34" t="s">
        <v>556</v>
      </c>
      <c s="34" t="s">
        <v>557</v>
      </c>
      <c s="35" t="s">
        <v>5</v>
      </c>
      <c s="6" t="s">
        <v>558</v>
      </c>
      <c s="36" t="s">
        <v>144</v>
      </c>
      <c s="37">
        <v>16.4</v>
      </c>
      <c s="36">
        <v>0.00308</v>
      </c>
      <c s="36">
        <f>ROUND(G538*H538,6)</f>
      </c>
      <c r="L538" s="38">
        <v>0</v>
      </c>
      <c s="32">
        <f>ROUND(ROUND(L538,2)*ROUND(G538,3),2)</f>
      </c>
      <c s="36" t="s">
        <v>53</v>
      </c>
      <c>
        <f>(M538*21)/100</f>
      </c>
      <c t="s">
        <v>27</v>
      </c>
    </row>
    <row r="539" spans="1:5" ht="12.75">
      <c r="A539" s="35" t="s">
        <v>54</v>
      </c>
      <c r="E539" s="39" t="s">
        <v>5</v>
      </c>
    </row>
    <row r="540" spans="1:5" ht="12.75">
      <c r="A540" s="35" t="s">
        <v>55</v>
      </c>
      <c r="E540" s="40" t="s">
        <v>559</v>
      </c>
    </row>
    <row r="541" spans="1:5" ht="12.75">
      <c r="A541" t="s">
        <v>57</v>
      </c>
      <c r="E541" s="39" t="s">
        <v>5</v>
      </c>
    </row>
    <row r="542" spans="1:16" ht="12.75">
      <c r="A542" t="s">
        <v>49</v>
      </c>
      <c s="34" t="s">
        <v>560</v>
      </c>
      <c s="34" t="s">
        <v>561</v>
      </c>
      <c s="35" t="s">
        <v>5</v>
      </c>
      <c s="6" t="s">
        <v>562</v>
      </c>
      <c s="36" t="s">
        <v>144</v>
      </c>
      <c s="37">
        <v>62.71</v>
      </c>
      <c s="36">
        <v>0.00554</v>
      </c>
      <c s="36">
        <f>ROUND(G542*H542,6)</f>
      </c>
      <c r="L542" s="38">
        <v>0</v>
      </c>
      <c s="32">
        <f>ROUND(ROUND(L542,2)*ROUND(G542,3),2)</f>
      </c>
      <c s="36" t="s">
        <v>53</v>
      </c>
      <c>
        <f>(M542*21)/100</f>
      </c>
      <c t="s">
        <v>27</v>
      </c>
    </row>
    <row r="543" spans="1:5" ht="12.75">
      <c r="A543" s="35" t="s">
        <v>54</v>
      </c>
      <c r="E543" s="39" t="s">
        <v>5</v>
      </c>
    </row>
    <row r="544" spans="1:5" ht="12.75">
      <c r="A544" s="35" t="s">
        <v>55</v>
      </c>
      <c r="E544" s="40" t="s">
        <v>563</v>
      </c>
    </row>
    <row r="545" spans="1:5" ht="12.75">
      <c r="A545" t="s">
        <v>57</v>
      </c>
      <c r="E545" s="39" t="s">
        <v>5</v>
      </c>
    </row>
    <row r="546" spans="1:16" ht="12.75">
      <c r="A546" t="s">
        <v>49</v>
      </c>
      <c s="34" t="s">
        <v>564</v>
      </c>
      <c s="34" t="s">
        <v>565</v>
      </c>
      <c s="35" t="s">
        <v>5</v>
      </c>
      <c s="6" t="s">
        <v>566</v>
      </c>
      <c s="36" t="s">
        <v>144</v>
      </c>
      <c s="37">
        <v>18</v>
      </c>
      <c s="36">
        <v>0.00284</v>
      </c>
      <c s="36">
        <f>ROUND(G546*H546,6)</f>
      </c>
      <c r="L546" s="38">
        <v>0</v>
      </c>
      <c s="32">
        <f>ROUND(ROUND(L546,2)*ROUND(G546,3),2)</f>
      </c>
      <c s="36" t="s">
        <v>53</v>
      </c>
      <c>
        <f>(M546*21)/100</f>
      </c>
      <c t="s">
        <v>27</v>
      </c>
    </row>
    <row r="547" spans="1:5" ht="12.75">
      <c r="A547" s="35" t="s">
        <v>54</v>
      </c>
      <c r="E547" s="39" t="s">
        <v>5</v>
      </c>
    </row>
    <row r="548" spans="1:5" ht="12.75">
      <c r="A548" s="35" t="s">
        <v>55</v>
      </c>
      <c r="E548" s="40" t="s">
        <v>567</v>
      </c>
    </row>
    <row r="549" spans="1:5" ht="12.75">
      <c r="A549" t="s">
        <v>57</v>
      </c>
      <c r="E549" s="39" t="s">
        <v>5</v>
      </c>
    </row>
    <row r="550" spans="1:16" ht="12.75">
      <c r="A550" t="s">
        <v>49</v>
      </c>
      <c s="34" t="s">
        <v>568</v>
      </c>
      <c s="34" t="s">
        <v>569</v>
      </c>
      <c s="35" t="s">
        <v>5</v>
      </c>
      <c s="6" t="s">
        <v>570</v>
      </c>
      <c s="36" t="s">
        <v>144</v>
      </c>
      <c s="37">
        <v>100</v>
      </c>
      <c s="36">
        <v>0.00376</v>
      </c>
      <c s="36">
        <f>ROUND(G550*H550,6)</f>
      </c>
      <c r="L550" s="38">
        <v>0</v>
      </c>
      <c s="32">
        <f>ROUND(ROUND(L550,2)*ROUND(G550,3),2)</f>
      </c>
      <c s="36" t="s">
        <v>53</v>
      </c>
      <c>
        <f>(M550*21)/100</f>
      </c>
      <c t="s">
        <v>27</v>
      </c>
    </row>
    <row r="551" spans="1:5" ht="12.75">
      <c r="A551" s="35" t="s">
        <v>54</v>
      </c>
      <c r="E551" s="39" t="s">
        <v>5</v>
      </c>
    </row>
    <row r="552" spans="1:5" ht="12.75">
      <c r="A552" s="35" t="s">
        <v>55</v>
      </c>
      <c r="E552" s="40" t="s">
        <v>571</v>
      </c>
    </row>
    <row r="553" spans="1:5" ht="12.75">
      <c r="A553" t="s">
        <v>57</v>
      </c>
      <c r="E553" s="39" t="s">
        <v>5</v>
      </c>
    </row>
    <row r="554" spans="1:16" ht="12.75">
      <c r="A554" t="s">
        <v>49</v>
      </c>
      <c s="34" t="s">
        <v>572</v>
      </c>
      <c s="34" t="s">
        <v>573</v>
      </c>
      <c s="35" t="s">
        <v>5</v>
      </c>
      <c s="6" t="s">
        <v>574</v>
      </c>
      <c s="36" t="s">
        <v>144</v>
      </c>
      <c s="37">
        <v>45</v>
      </c>
      <c s="36">
        <v>0.0031</v>
      </c>
      <c s="36">
        <f>ROUND(G554*H554,6)</f>
      </c>
      <c r="L554" s="38">
        <v>0</v>
      </c>
      <c s="32">
        <f>ROUND(ROUND(L554,2)*ROUND(G554,3),2)</f>
      </c>
      <c s="36" t="s">
        <v>53</v>
      </c>
      <c>
        <f>(M554*21)/100</f>
      </c>
      <c t="s">
        <v>27</v>
      </c>
    </row>
    <row r="555" spans="1:5" ht="12.75">
      <c r="A555" s="35" t="s">
        <v>54</v>
      </c>
      <c r="E555" s="39" t="s">
        <v>5</v>
      </c>
    </row>
    <row r="556" spans="1:5" ht="12.75">
      <c r="A556" s="35" t="s">
        <v>55</v>
      </c>
      <c r="E556" s="40" t="s">
        <v>575</v>
      </c>
    </row>
    <row r="557" spans="1:5" ht="12.75">
      <c r="A557" t="s">
        <v>57</v>
      </c>
      <c r="E557" s="39" t="s">
        <v>5</v>
      </c>
    </row>
    <row r="558" spans="1:16" ht="12.75">
      <c r="A558" t="s">
        <v>49</v>
      </c>
      <c s="34" t="s">
        <v>576</v>
      </c>
      <c s="34" t="s">
        <v>577</v>
      </c>
      <c s="35" t="s">
        <v>5</v>
      </c>
      <c s="6" t="s">
        <v>578</v>
      </c>
      <c s="36" t="s">
        <v>95</v>
      </c>
      <c s="37">
        <v>192.347</v>
      </c>
      <c s="36">
        <v>0.00225</v>
      </c>
      <c s="36">
        <f>ROUND(G558*H558,6)</f>
      </c>
      <c r="L558" s="38">
        <v>0</v>
      </c>
      <c s="32">
        <f>ROUND(ROUND(L558,2)*ROUND(G558,3),2)</f>
      </c>
      <c s="36" t="s">
        <v>53</v>
      </c>
      <c>
        <f>(M558*21)/100</f>
      </c>
      <c t="s">
        <v>27</v>
      </c>
    </row>
    <row r="559" spans="1:5" ht="12.75">
      <c r="A559" s="35" t="s">
        <v>54</v>
      </c>
      <c r="E559" s="39" t="s">
        <v>5</v>
      </c>
    </row>
    <row r="560" spans="1:5" ht="12.75">
      <c r="A560" s="35" t="s">
        <v>55</v>
      </c>
      <c r="E560" s="40" t="s">
        <v>579</v>
      </c>
    </row>
    <row r="561" spans="1:5" ht="12.75">
      <c r="A561" t="s">
        <v>57</v>
      </c>
      <c r="E561" s="39" t="s">
        <v>5</v>
      </c>
    </row>
    <row r="562" spans="1:16" ht="12.75">
      <c r="A562" t="s">
        <v>49</v>
      </c>
      <c s="34" t="s">
        <v>580</v>
      </c>
      <c s="34" t="s">
        <v>581</v>
      </c>
      <c s="35" t="s">
        <v>5</v>
      </c>
      <c s="6" t="s">
        <v>582</v>
      </c>
      <c s="36" t="s">
        <v>114</v>
      </c>
      <c s="37">
        <v>1.5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53</v>
      </c>
      <c>
        <f>(M562*21)/100</f>
      </c>
      <c t="s">
        <v>27</v>
      </c>
    </row>
    <row r="563" spans="1:5" ht="12.75">
      <c r="A563" s="35" t="s">
        <v>54</v>
      </c>
      <c r="E563" s="39" t="s">
        <v>5</v>
      </c>
    </row>
    <row r="564" spans="1:5" ht="12.75">
      <c r="A564" s="35" t="s">
        <v>55</v>
      </c>
      <c r="E564" s="40" t="s">
        <v>5</v>
      </c>
    </row>
    <row r="565" spans="1:5" ht="12.75">
      <c r="A565" t="s">
        <v>57</v>
      </c>
      <c r="E565" s="39" t="s">
        <v>5</v>
      </c>
    </row>
    <row r="566" spans="1:13" ht="12.75">
      <c r="A566" t="s">
        <v>46</v>
      </c>
      <c r="C566" s="31" t="s">
        <v>583</v>
      </c>
      <c r="E566" s="33" t="s">
        <v>584</v>
      </c>
      <c r="J566" s="32">
        <f>0</f>
      </c>
      <c s="32">
        <f>0</f>
      </c>
      <c s="32">
        <f>0+L567+L571+L575+L579+L583+L587+L591+L595</f>
      </c>
      <c s="32">
        <f>0+M567+M571+M575+M579+M583+M587+M591+M595</f>
      </c>
    </row>
    <row r="567" spans="1:16" ht="12.75">
      <c r="A567" t="s">
        <v>49</v>
      </c>
      <c s="34" t="s">
        <v>585</v>
      </c>
      <c s="34" t="s">
        <v>586</v>
      </c>
      <c s="35" t="s">
        <v>5</v>
      </c>
      <c s="6" t="s">
        <v>587</v>
      </c>
      <c s="36" t="s">
        <v>95</v>
      </c>
      <c s="37">
        <v>678.336</v>
      </c>
      <c s="36">
        <v>0.00272</v>
      </c>
      <c s="36">
        <f>ROUND(G567*H567,6)</f>
      </c>
      <c r="L567" s="38">
        <v>0</v>
      </c>
      <c s="32">
        <f>ROUND(ROUND(L567,2)*ROUND(G567,3),2)</f>
      </c>
      <c s="36" t="s">
        <v>53</v>
      </c>
      <c>
        <f>(M567*21)/100</f>
      </c>
      <c t="s">
        <v>27</v>
      </c>
    </row>
    <row r="568" spans="1:5" ht="12.75">
      <c r="A568" s="35" t="s">
        <v>54</v>
      </c>
      <c r="E568" s="39" t="s">
        <v>5</v>
      </c>
    </row>
    <row r="569" spans="1:5" ht="12.75">
      <c r="A569" s="35" t="s">
        <v>55</v>
      </c>
      <c r="E569" s="40" t="s">
        <v>588</v>
      </c>
    </row>
    <row r="570" spans="1:5" ht="12.75">
      <c r="A570" t="s">
        <v>57</v>
      </c>
      <c r="E570" s="39" t="s">
        <v>5</v>
      </c>
    </row>
    <row r="571" spans="1:16" ht="12.75">
      <c r="A571" t="s">
        <v>49</v>
      </c>
      <c s="34" t="s">
        <v>589</v>
      </c>
      <c s="34" t="s">
        <v>590</v>
      </c>
      <c s="35" t="s">
        <v>5</v>
      </c>
      <c s="6" t="s">
        <v>591</v>
      </c>
      <c s="36" t="s">
        <v>144</v>
      </c>
      <c s="37">
        <v>52.683</v>
      </c>
      <c s="36">
        <v>0.00147</v>
      </c>
      <c s="36">
        <f>ROUND(G571*H571,6)</f>
      </c>
      <c r="L571" s="38">
        <v>0</v>
      </c>
      <c s="32">
        <f>ROUND(ROUND(L571,2)*ROUND(G571,3),2)</f>
      </c>
      <c s="36" t="s">
        <v>53</v>
      </c>
      <c>
        <f>(M571*21)/100</f>
      </c>
      <c t="s">
        <v>27</v>
      </c>
    </row>
    <row r="572" spans="1:5" ht="12.75">
      <c r="A572" s="35" t="s">
        <v>54</v>
      </c>
      <c r="E572" s="39" t="s">
        <v>5</v>
      </c>
    </row>
    <row r="573" spans="1:5" ht="25.5">
      <c r="A573" s="35" t="s">
        <v>55</v>
      </c>
      <c r="E573" s="40" t="s">
        <v>592</v>
      </c>
    </row>
    <row r="574" spans="1:5" ht="12.75">
      <c r="A574" t="s">
        <v>57</v>
      </c>
      <c r="E574" s="39" t="s">
        <v>5</v>
      </c>
    </row>
    <row r="575" spans="1:16" ht="12.75">
      <c r="A575" t="s">
        <v>49</v>
      </c>
      <c s="34" t="s">
        <v>593</v>
      </c>
      <c s="34" t="s">
        <v>594</v>
      </c>
      <c s="35" t="s">
        <v>5</v>
      </c>
      <c s="6" t="s">
        <v>595</v>
      </c>
      <c s="36" t="s">
        <v>144</v>
      </c>
      <c s="37">
        <v>35.043</v>
      </c>
      <c s="36">
        <v>0.00021</v>
      </c>
      <c s="36">
        <f>ROUND(G575*H575,6)</f>
      </c>
      <c r="L575" s="38">
        <v>0</v>
      </c>
      <c s="32">
        <f>ROUND(ROUND(L575,2)*ROUND(G575,3),2)</f>
      </c>
      <c s="36" t="s">
        <v>53</v>
      </c>
      <c>
        <f>(M575*21)/100</f>
      </c>
      <c t="s">
        <v>27</v>
      </c>
    </row>
    <row r="576" spans="1:5" ht="12.75">
      <c r="A576" s="35" t="s">
        <v>54</v>
      </c>
      <c r="E576" s="39" t="s">
        <v>5</v>
      </c>
    </row>
    <row r="577" spans="1:5" ht="12.75">
      <c r="A577" s="35" t="s">
        <v>55</v>
      </c>
      <c r="E577" s="40" t="s">
        <v>596</v>
      </c>
    </row>
    <row r="578" spans="1:5" ht="12.75">
      <c r="A578" t="s">
        <v>57</v>
      </c>
      <c r="E578" s="39" t="s">
        <v>5</v>
      </c>
    </row>
    <row r="579" spans="1:16" ht="12.75">
      <c r="A579" t="s">
        <v>49</v>
      </c>
      <c s="34" t="s">
        <v>597</v>
      </c>
      <c s="34" t="s">
        <v>598</v>
      </c>
      <c s="35" t="s">
        <v>5</v>
      </c>
      <c s="6" t="s">
        <v>599</v>
      </c>
      <c s="36" t="s">
        <v>600</v>
      </c>
      <c s="37">
        <v>8</v>
      </c>
      <c s="36">
        <v>0.00081</v>
      </c>
      <c s="36">
        <f>ROUND(G579*H579,6)</f>
      </c>
      <c r="L579" s="38">
        <v>0</v>
      </c>
      <c s="32">
        <f>ROUND(ROUND(L579,2)*ROUND(G579,3),2)</f>
      </c>
      <c s="36" t="s">
        <v>53</v>
      </c>
      <c>
        <f>(M579*21)/100</f>
      </c>
      <c t="s">
        <v>27</v>
      </c>
    </row>
    <row r="580" spans="1:5" ht="12.75">
      <c r="A580" s="35" t="s">
        <v>54</v>
      </c>
      <c r="E580" s="39" t="s">
        <v>5</v>
      </c>
    </row>
    <row r="581" spans="1:5" ht="12.75">
      <c r="A581" s="35" t="s">
        <v>55</v>
      </c>
      <c r="E581" s="40" t="s">
        <v>5</v>
      </c>
    </row>
    <row r="582" spans="1:5" ht="12.75">
      <c r="A582" t="s">
        <v>57</v>
      </c>
      <c r="E582" s="39" t="s">
        <v>5</v>
      </c>
    </row>
    <row r="583" spans="1:16" ht="12.75">
      <c r="A583" t="s">
        <v>49</v>
      </c>
      <c s="34" t="s">
        <v>601</v>
      </c>
      <c s="34" t="s">
        <v>602</v>
      </c>
      <c s="35" t="s">
        <v>5</v>
      </c>
      <c s="6" t="s">
        <v>603</v>
      </c>
      <c s="36" t="s">
        <v>144</v>
      </c>
      <c s="37">
        <v>76.705</v>
      </c>
      <c s="36">
        <v>0.00012</v>
      </c>
      <c s="36">
        <f>ROUND(G583*H583,6)</f>
      </c>
      <c r="L583" s="38">
        <v>0</v>
      </c>
      <c s="32">
        <f>ROUND(ROUND(L583,2)*ROUND(G583,3),2)</f>
      </c>
      <c s="36" t="s">
        <v>53</v>
      </c>
      <c>
        <f>(M583*21)/100</f>
      </c>
      <c t="s">
        <v>27</v>
      </c>
    </row>
    <row r="584" spans="1:5" ht="12.75">
      <c r="A584" s="35" t="s">
        <v>54</v>
      </c>
      <c r="E584" s="39" t="s">
        <v>5</v>
      </c>
    </row>
    <row r="585" spans="1:5" ht="12.75">
      <c r="A585" s="35" t="s">
        <v>55</v>
      </c>
      <c r="E585" s="40" t="s">
        <v>604</v>
      </c>
    </row>
    <row r="586" spans="1:5" ht="12.75">
      <c r="A586" t="s">
        <v>57</v>
      </c>
      <c r="E586" s="39" t="s">
        <v>5</v>
      </c>
    </row>
    <row r="587" spans="1:16" ht="12.75">
      <c r="A587" t="s">
        <v>49</v>
      </c>
      <c s="34" t="s">
        <v>605</v>
      </c>
      <c s="34" t="s">
        <v>606</v>
      </c>
      <c s="35" t="s">
        <v>5</v>
      </c>
      <c s="6" t="s">
        <v>607</v>
      </c>
      <c s="36" t="s">
        <v>144</v>
      </c>
      <c s="37">
        <v>76.705</v>
      </c>
      <c s="36">
        <v>0.00049</v>
      </c>
      <c s="36">
        <f>ROUND(G587*H587,6)</f>
      </c>
      <c r="L587" s="38">
        <v>0</v>
      </c>
      <c s="32">
        <f>ROUND(ROUND(L587,2)*ROUND(G587,3),2)</f>
      </c>
      <c s="36" t="s">
        <v>53</v>
      </c>
      <c>
        <f>(M587*21)/100</f>
      </c>
      <c t="s">
        <v>27</v>
      </c>
    </row>
    <row r="588" spans="1:5" ht="12.75">
      <c r="A588" s="35" t="s">
        <v>54</v>
      </c>
      <c r="E588" s="39" t="s">
        <v>5</v>
      </c>
    </row>
    <row r="589" spans="1:5" ht="12.75">
      <c r="A589" s="35" t="s">
        <v>55</v>
      </c>
      <c r="E589" s="40" t="s">
        <v>604</v>
      </c>
    </row>
    <row r="590" spans="1:5" ht="12.75">
      <c r="A590" t="s">
        <v>57</v>
      </c>
      <c r="E590" s="39" t="s">
        <v>5</v>
      </c>
    </row>
    <row r="591" spans="1:16" ht="12.75">
      <c r="A591" t="s">
        <v>49</v>
      </c>
      <c s="34" t="s">
        <v>608</v>
      </c>
      <c s="34" t="s">
        <v>609</v>
      </c>
      <c s="35" t="s">
        <v>5</v>
      </c>
      <c s="6" t="s">
        <v>610</v>
      </c>
      <c s="36" t="s">
        <v>95</v>
      </c>
      <c s="37">
        <v>678.336</v>
      </c>
      <c s="36">
        <v>0.00011</v>
      </c>
      <c s="36">
        <f>ROUND(G591*H591,6)</f>
      </c>
      <c r="L591" s="38">
        <v>0</v>
      </c>
      <c s="32">
        <f>ROUND(ROUND(L591,2)*ROUND(G591,3),2)</f>
      </c>
      <c s="36" t="s">
        <v>611</v>
      </c>
      <c>
        <f>(M591*21)/100</f>
      </c>
      <c t="s">
        <v>27</v>
      </c>
    </row>
    <row r="592" spans="1:5" ht="12.75">
      <c r="A592" s="35" t="s">
        <v>54</v>
      </c>
      <c r="E592" s="39" t="s">
        <v>5</v>
      </c>
    </row>
    <row r="593" spans="1:5" ht="12.75">
      <c r="A593" s="35" t="s">
        <v>55</v>
      </c>
      <c r="E593" s="40" t="s">
        <v>5</v>
      </c>
    </row>
    <row r="594" spans="1:5" ht="12.75">
      <c r="A594" t="s">
        <v>57</v>
      </c>
      <c r="E594" s="39" t="s">
        <v>5</v>
      </c>
    </row>
    <row r="595" spans="1:16" ht="12.75">
      <c r="A595" t="s">
        <v>49</v>
      </c>
      <c s="34" t="s">
        <v>612</v>
      </c>
      <c s="34" t="s">
        <v>613</v>
      </c>
      <c s="35" t="s">
        <v>5</v>
      </c>
      <c s="6" t="s">
        <v>614</v>
      </c>
      <c s="36" t="s">
        <v>114</v>
      </c>
      <c s="37">
        <v>2.06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53</v>
      </c>
      <c>
        <f>(M595*21)/100</f>
      </c>
      <c t="s">
        <v>27</v>
      </c>
    </row>
    <row r="596" spans="1:5" ht="12.75">
      <c r="A596" s="35" t="s">
        <v>54</v>
      </c>
      <c r="E596" s="39" t="s">
        <v>5</v>
      </c>
    </row>
    <row r="597" spans="1:5" ht="12.75">
      <c r="A597" s="35" t="s">
        <v>55</v>
      </c>
      <c r="E597" s="40" t="s">
        <v>5</v>
      </c>
    </row>
    <row r="598" spans="1:5" ht="12.75">
      <c r="A598" t="s">
        <v>57</v>
      </c>
      <c r="E598" s="39" t="s">
        <v>5</v>
      </c>
    </row>
    <row r="599" spans="1:13" ht="12.75">
      <c r="A599" t="s">
        <v>46</v>
      </c>
      <c r="C599" s="31" t="s">
        <v>615</v>
      </c>
      <c r="E599" s="33" t="s">
        <v>616</v>
      </c>
      <c r="J599" s="32">
        <f>0</f>
      </c>
      <c s="32">
        <f>0</f>
      </c>
      <c s="32">
        <f>0+L600+L604+L608+L612+L616+L620+L624+L628+L632+L636+L640+L644+L648+L652+L656+L660+L664+L668+L672+L676+L680+L684+L688+L692+L696+L700+L704+L708+L712+L716+L720+L724+L728+L732+L736+L740+L744+L748+L752+L756+L760+L764+L768+L772+L776+L780+L784+L788+L792+L796+L800+L804+L808+L812+L816+L820+L824+L828+L832+L836+L840+L844+L848+L852+L856+L860+L864+L868+L872+L876+L880+L884+L888+L892+L896+L900+L904+L908+L912+L916+L920+L924+L928+L932+L936+L940+L944+L948+L952+L956+L960+L964</f>
      </c>
      <c s="32">
        <f>0+M600+M604+M608+M612+M616+M620+M624+M628+M632+M636+M640+M644+M648+M652+M656+M660+M664+M668+M672+M676+M680+M684+M688+M692+M696+M700+M704+M708+M712+M716+M720+M724+M728+M732+M736+M740+M744+M748+M752+M756+M760+M764+M768+M772+M776+M780+M784+M788+M792+M796+M800+M804+M808+M812+M816+M820+M824+M828+M832+M836+M840+M844+M848+M852+M856+M860+M864+M868+M872+M876+M880+M884+M888+M892+M896+M900+M904+M908+M912+M916+M920+M924+M928+M932+M936+M940+M944+M948+M952+M956+M960+M964</f>
      </c>
    </row>
    <row r="600" spans="1:16" ht="12.75">
      <c r="A600" t="s">
        <v>49</v>
      </c>
      <c s="34" t="s">
        <v>617</v>
      </c>
      <c s="34" t="s">
        <v>618</v>
      </c>
      <c s="35" t="s">
        <v>5</v>
      </c>
      <c s="6" t="s">
        <v>619</v>
      </c>
      <c s="36" t="s">
        <v>95</v>
      </c>
      <c s="37">
        <v>192.347</v>
      </c>
      <c s="36">
        <v>0.015</v>
      </c>
      <c s="36">
        <f>ROUND(G600*H600,6)</f>
      </c>
      <c r="L600" s="38">
        <v>0</v>
      </c>
      <c s="32">
        <f>ROUND(ROUND(L600,2)*ROUND(G600,3),2)</f>
      </c>
      <c s="36" t="s">
        <v>53</v>
      </c>
      <c>
        <f>(M600*21)/100</f>
      </c>
      <c t="s">
        <v>27</v>
      </c>
    </row>
    <row r="601" spans="1:5" ht="12.75">
      <c r="A601" s="35" t="s">
        <v>54</v>
      </c>
      <c r="E601" s="39" t="s">
        <v>5</v>
      </c>
    </row>
    <row r="602" spans="1:5" ht="12.75">
      <c r="A602" s="35" t="s">
        <v>55</v>
      </c>
      <c r="E602" s="40" t="s">
        <v>620</v>
      </c>
    </row>
    <row r="603" spans="1:5" ht="12.75">
      <c r="A603" t="s">
        <v>57</v>
      </c>
      <c r="E603" s="39" t="s">
        <v>5</v>
      </c>
    </row>
    <row r="604" spans="1:16" ht="12.75">
      <c r="A604" t="s">
        <v>49</v>
      </c>
      <c s="34" t="s">
        <v>621</v>
      </c>
      <c s="34" t="s">
        <v>622</v>
      </c>
      <c s="35" t="s">
        <v>5</v>
      </c>
      <c s="6" t="s">
        <v>623</v>
      </c>
      <c s="36" t="s">
        <v>95</v>
      </c>
      <c s="37">
        <v>44.02</v>
      </c>
      <c s="36">
        <v>0.0002</v>
      </c>
      <c s="36">
        <f>ROUND(G604*H604,6)</f>
      </c>
      <c r="L604" s="38">
        <v>0</v>
      </c>
      <c s="32">
        <f>ROUND(ROUND(L604,2)*ROUND(G604,3),2)</f>
      </c>
      <c s="36" t="s">
        <v>53</v>
      </c>
      <c>
        <f>(M604*21)/100</f>
      </c>
      <c t="s">
        <v>27</v>
      </c>
    </row>
    <row r="605" spans="1:5" ht="12.75">
      <c r="A605" s="35" t="s">
        <v>54</v>
      </c>
      <c r="E605" s="39" t="s">
        <v>5</v>
      </c>
    </row>
    <row r="606" spans="1:5" ht="12.75">
      <c r="A606" s="35" t="s">
        <v>55</v>
      </c>
      <c r="E606" s="40" t="s">
        <v>624</v>
      </c>
    </row>
    <row r="607" spans="1:5" ht="12.75">
      <c r="A607" t="s">
        <v>57</v>
      </c>
      <c r="E607" s="39" t="s">
        <v>5</v>
      </c>
    </row>
    <row r="608" spans="1:16" ht="12.75">
      <c r="A608" t="s">
        <v>49</v>
      </c>
      <c s="34" t="s">
        <v>625</v>
      </c>
      <c s="34" t="s">
        <v>626</v>
      </c>
      <c s="35" t="s">
        <v>5</v>
      </c>
      <c s="6" t="s">
        <v>627</v>
      </c>
      <c s="36" t="s">
        <v>149</v>
      </c>
      <c s="37">
        <v>1</v>
      </c>
      <c s="36">
        <v>0</v>
      </c>
      <c s="36">
        <f>ROUND(G608*H608,6)</f>
      </c>
      <c r="L608" s="38">
        <v>0</v>
      </c>
      <c s="32">
        <f>ROUND(ROUND(L608,2)*ROUND(G608,3),2)</f>
      </c>
      <c s="36" t="s">
        <v>53</v>
      </c>
      <c>
        <f>(M608*21)/100</f>
      </c>
      <c t="s">
        <v>27</v>
      </c>
    </row>
    <row r="609" spans="1:5" ht="12.75">
      <c r="A609" s="35" t="s">
        <v>54</v>
      </c>
      <c r="E609" s="39" t="s">
        <v>5</v>
      </c>
    </row>
    <row r="610" spans="1:5" ht="12.75">
      <c r="A610" s="35" t="s">
        <v>55</v>
      </c>
      <c r="E610" s="40" t="s">
        <v>5</v>
      </c>
    </row>
    <row r="611" spans="1:5" ht="12.75">
      <c r="A611" t="s">
        <v>57</v>
      </c>
      <c r="E611" s="39" t="s">
        <v>5</v>
      </c>
    </row>
    <row r="612" spans="1:16" ht="12.75">
      <c r="A612" t="s">
        <v>49</v>
      </c>
      <c s="34" t="s">
        <v>628</v>
      </c>
      <c s="34" t="s">
        <v>629</v>
      </c>
      <c s="35" t="s">
        <v>5</v>
      </c>
      <c s="6" t="s">
        <v>630</v>
      </c>
      <c s="36" t="s">
        <v>149</v>
      </c>
      <c s="37">
        <v>79</v>
      </c>
      <c s="36">
        <v>2E-05</v>
      </c>
      <c s="36">
        <f>ROUND(G612*H612,6)</f>
      </c>
      <c r="L612" s="38">
        <v>0</v>
      </c>
      <c s="32">
        <f>ROUND(ROUND(L612,2)*ROUND(G612,3),2)</f>
      </c>
      <c s="36" t="s">
        <v>53</v>
      </c>
      <c>
        <f>(M612*21)/100</f>
      </c>
      <c t="s">
        <v>27</v>
      </c>
    </row>
    <row r="613" spans="1:5" ht="12.75">
      <c r="A613" s="35" t="s">
        <v>54</v>
      </c>
      <c r="E613" s="39" t="s">
        <v>5</v>
      </c>
    </row>
    <row r="614" spans="1:5" ht="12.75">
      <c r="A614" s="35" t="s">
        <v>55</v>
      </c>
      <c r="E614" s="40" t="s">
        <v>5</v>
      </c>
    </row>
    <row r="615" spans="1:5" ht="12.75">
      <c r="A615" t="s">
        <v>57</v>
      </c>
      <c r="E615" s="39" t="s">
        <v>5</v>
      </c>
    </row>
    <row r="616" spans="1:16" ht="12.75">
      <c r="A616" t="s">
        <v>49</v>
      </c>
      <c s="34" t="s">
        <v>631</v>
      </c>
      <c s="34" t="s">
        <v>632</v>
      </c>
      <c s="35" t="s">
        <v>5</v>
      </c>
      <c s="6" t="s">
        <v>633</v>
      </c>
      <c s="36" t="s">
        <v>149</v>
      </c>
      <c s="37">
        <v>3</v>
      </c>
      <c s="36">
        <v>2E-05</v>
      </c>
      <c s="36">
        <f>ROUND(G616*H616,6)</f>
      </c>
      <c r="L616" s="38">
        <v>0</v>
      </c>
      <c s="32">
        <f>ROUND(ROUND(L616,2)*ROUND(G616,3),2)</f>
      </c>
      <c s="36" t="s">
        <v>53</v>
      </c>
      <c>
        <f>(M616*21)/100</f>
      </c>
      <c t="s">
        <v>27</v>
      </c>
    </row>
    <row r="617" spans="1:5" ht="12.75">
      <c r="A617" s="35" t="s">
        <v>54</v>
      </c>
      <c r="E617" s="39" t="s">
        <v>5</v>
      </c>
    </row>
    <row r="618" spans="1:5" ht="12.75">
      <c r="A618" s="35" t="s">
        <v>55</v>
      </c>
      <c r="E618" s="40" t="s">
        <v>5</v>
      </c>
    </row>
    <row r="619" spans="1:5" ht="12.75">
      <c r="A619" t="s">
        <v>57</v>
      </c>
      <c r="E619" s="39" t="s">
        <v>5</v>
      </c>
    </row>
    <row r="620" spans="1:16" ht="12.75">
      <c r="A620" t="s">
        <v>49</v>
      </c>
      <c s="34" t="s">
        <v>634</v>
      </c>
      <c s="34" t="s">
        <v>635</v>
      </c>
      <c s="35" t="s">
        <v>5</v>
      </c>
      <c s="6" t="s">
        <v>636</v>
      </c>
      <c s="36" t="s">
        <v>114</v>
      </c>
      <c s="37">
        <v>7.7</v>
      </c>
      <c s="36">
        <v>0</v>
      </c>
      <c s="36">
        <f>ROUND(G620*H620,6)</f>
      </c>
      <c r="L620" s="38">
        <v>0</v>
      </c>
      <c s="32">
        <f>ROUND(ROUND(L620,2)*ROUND(G620,3),2)</f>
      </c>
      <c s="36" t="s">
        <v>53</v>
      </c>
      <c>
        <f>(M620*21)/100</f>
      </c>
      <c t="s">
        <v>27</v>
      </c>
    </row>
    <row r="621" spans="1:5" ht="12.75">
      <c r="A621" s="35" t="s">
        <v>54</v>
      </c>
      <c r="E621" s="39" t="s">
        <v>5</v>
      </c>
    </row>
    <row r="622" spans="1:5" ht="12.75">
      <c r="A622" s="35" t="s">
        <v>55</v>
      </c>
      <c r="E622" s="40" t="s">
        <v>5</v>
      </c>
    </row>
    <row r="623" spans="1:5" ht="12.75">
      <c r="A623" t="s">
        <v>57</v>
      </c>
      <c r="E623" s="39" t="s">
        <v>5</v>
      </c>
    </row>
    <row r="624" spans="1:16" ht="12.75">
      <c r="A624" t="s">
        <v>49</v>
      </c>
      <c s="34" t="s">
        <v>637</v>
      </c>
      <c s="34" t="s">
        <v>638</v>
      </c>
      <c s="35" t="s">
        <v>5</v>
      </c>
      <c s="6" t="s">
        <v>639</v>
      </c>
      <c s="36" t="s">
        <v>600</v>
      </c>
      <c s="37">
        <v>1</v>
      </c>
      <c s="36">
        <v>0.066</v>
      </c>
      <c s="36">
        <f>ROUND(G624*H624,6)</f>
      </c>
      <c r="L624" s="38">
        <v>0</v>
      </c>
      <c s="32">
        <f>ROUND(ROUND(L624,2)*ROUND(G624,3),2)</f>
      </c>
      <c s="36" t="s">
        <v>53</v>
      </c>
      <c>
        <f>(M624*21)/100</f>
      </c>
      <c t="s">
        <v>27</v>
      </c>
    </row>
    <row r="625" spans="1:5" ht="63.75">
      <c r="A625" s="35" t="s">
        <v>54</v>
      </c>
      <c r="E625" s="39" t="s">
        <v>640</v>
      </c>
    </row>
    <row r="626" spans="1:5" ht="12.75">
      <c r="A626" s="35" t="s">
        <v>55</v>
      </c>
      <c r="E626" s="40" t="s">
        <v>5</v>
      </c>
    </row>
    <row r="627" spans="1:5" ht="12.75">
      <c r="A627" t="s">
        <v>57</v>
      </c>
      <c r="E627" s="39" t="s">
        <v>5</v>
      </c>
    </row>
    <row r="628" spans="1:16" ht="12.75">
      <c r="A628" t="s">
        <v>49</v>
      </c>
      <c s="34" t="s">
        <v>641</v>
      </c>
      <c s="34" t="s">
        <v>642</v>
      </c>
      <c s="35" t="s">
        <v>5</v>
      </c>
      <c s="6" t="s">
        <v>643</v>
      </c>
      <c s="36" t="s">
        <v>600</v>
      </c>
      <c s="37">
        <v>1</v>
      </c>
      <c s="36">
        <v>0.066</v>
      </c>
      <c s="36">
        <f>ROUND(G628*H628,6)</f>
      </c>
      <c r="L628" s="38">
        <v>0</v>
      </c>
      <c s="32">
        <f>ROUND(ROUND(L628,2)*ROUND(G628,3),2)</f>
      </c>
      <c s="36" t="s">
        <v>53</v>
      </c>
      <c>
        <f>(M628*21)/100</f>
      </c>
      <c t="s">
        <v>27</v>
      </c>
    </row>
    <row r="629" spans="1:5" ht="51">
      <c r="A629" s="35" t="s">
        <v>54</v>
      </c>
      <c r="E629" s="39" t="s">
        <v>644</v>
      </c>
    </row>
    <row r="630" spans="1:5" ht="12.75">
      <c r="A630" s="35" t="s">
        <v>55</v>
      </c>
      <c r="E630" s="40" t="s">
        <v>5</v>
      </c>
    </row>
    <row r="631" spans="1:5" ht="12.75">
      <c r="A631" t="s">
        <v>57</v>
      </c>
      <c r="E631" s="39" t="s">
        <v>5</v>
      </c>
    </row>
    <row r="632" spans="1:16" ht="12.75">
      <c r="A632" t="s">
        <v>49</v>
      </c>
      <c s="34" t="s">
        <v>645</v>
      </c>
      <c s="34" t="s">
        <v>646</v>
      </c>
      <c s="35" t="s">
        <v>5</v>
      </c>
      <c s="6" t="s">
        <v>647</v>
      </c>
      <c s="36" t="s">
        <v>600</v>
      </c>
      <c s="37">
        <v>1</v>
      </c>
      <c s="36">
        <v>0.066</v>
      </c>
      <c s="36">
        <f>ROUND(G632*H632,6)</f>
      </c>
      <c r="L632" s="38">
        <v>0</v>
      </c>
      <c s="32">
        <f>ROUND(ROUND(L632,2)*ROUND(G632,3),2)</f>
      </c>
      <c s="36" t="s">
        <v>53</v>
      </c>
      <c>
        <f>(M632*21)/100</f>
      </c>
      <c t="s">
        <v>27</v>
      </c>
    </row>
    <row r="633" spans="1:5" ht="63.75">
      <c r="A633" s="35" t="s">
        <v>54</v>
      </c>
      <c r="E633" s="39" t="s">
        <v>648</v>
      </c>
    </row>
    <row r="634" spans="1:5" ht="12.75">
      <c r="A634" s="35" t="s">
        <v>55</v>
      </c>
      <c r="E634" s="40" t="s">
        <v>5</v>
      </c>
    </row>
    <row r="635" spans="1:5" ht="12.75">
      <c r="A635" t="s">
        <v>57</v>
      </c>
      <c r="E635" s="39" t="s">
        <v>5</v>
      </c>
    </row>
    <row r="636" spans="1:16" ht="12.75">
      <c r="A636" t="s">
        <v>49</v>
      </c>
      <c s="34" t="s">
        <v>649</v>
      </c>
      <c s="34" t="s">
        <v>650</v>
      </c>
      <c s="35" t="s">
        <v>5</v>
      </c>
      <c s="6" t="s">
        <v>651</v>
      </c>
      <c s="36" t="s">
        <v>600</v>
      </c>
      <c s="37">
        <v>1</v>
      </c>
      <c s="36">
        <v>0.044</v>
      </c>
      <c s="36">
        <f>ROUND(G636*H636,6)</f>
      </c>
      <c r="L636" s="38">
        <v>0</v>
      </c>
      <c s="32">
        <f>ROUND(ROUND(L636,2)*ROUND(G636,3),2)</f>
      </c>
      <c s="36" t="s">
        <v>53</v>
      </c>
      <c>
        <f>(M636*21)/100</f>
      </c>
      <c t="s">
        <v>27</v>
      </c>
    </row>
    <row r="637" spans="1:5" ht="38.25">
      <c r="A637" s="35" t="s">
        <v>54</v>
      </c>
      <c r="E637" s="39" t="s">
        <v>652</v>
      </c>
    </row>
    <row r="638" spans="1:5" ht="12.75">
      <c r="A638" s="35" t="s">
        <v>55</v>
      </c>
      <c r="E638" s="40" t="s">
        <v>5</v>
      </c>
    </row>
    <row r="639" spans="1:5" ht="12.75">
      <c r="A639" t="s">
        <v>57</v>
      </c>
      <c r="E639" s="39" t="s">
        <v>5</v>
      </c>
    </row>
    <row r="640" spans="1:16" ht="12.75">
      <c r="A640" t="s">
        <v>49</v>
      </c>
      <c s="34" t="s">
        <v>653</v>
      </c>
      <c s="34" t="s">
        <v>654</v>
      </c>
      <c s="35" t="s">
        <v>5</v>
      </c>
      <c s="6" t="s">
        <v>655</v>
      </c>
      <c s="36" t="s">
        <v>600</v>
      </c>
      <c s="37">
        <v>1</v>
      </c>
      <c s="36">
        <v>0.044</v>
      </c>
      <c s="36">
        <f>ROUND(G640*H640,6)</f>
      </c>
      <c r="L640" s="38">
        <v>0</v>
      </c>
      <c s="32">
        <f>ROUND(ROUND(L640,2)*ROUND(G640,3),2)</f>
      </c>
      <c s="36" t="s">
        <v>53</v>
      </c>
      <c>
        <f>(M640*21)/100</f>
      </c>
      <c t="s">
        <v>27</v>
      </c>
    </row>
    <row r="641" spans="1:5" ht="38.25">
      <c r="A641" s="35" t="s">
        <v>54</v>
      </c>
      <c r="E641" s="39" t="s">
        <v>656</v>
      </c>
    </row>
    <row r="642" spans="1:5" ht="12.75">
      <c r="A642" s="35" t="s">
        <v>55</v>
      </c>
      <c r="E642" s="40" t="s">
        <v>5</v>
      </c>
    </row>
    <row r="643" spans="1:5" ht="12.75">
      <c r="A643" t="s">
        <v>57</v>
      </c>
      <c r="E643" s="39" t="s">
        <v>5</v>
      </c>
    </row>
    <row r="644" spans="1:16" ht="12.75">
      <c r="A644" t="s">
        <v>49</v>
      </c>
      <c s="34" t="s">
        <v>657</v>
      </c>
      <c s="34" t="s">
        <v>658</v>
      </c>
      <c s="35" t="s">
        <v>5</v>
      </c>
      <c s="6" t="s">
        <v>655</v>
      </c>
      <c s="36" t="s">
        <v>600</v>
      </c>
      <c s="37">
        <v>1</v>
      </c>
      <c s="36">
        <v>0.044</v>
      </c>
      <c s="36">
        <f>ROUND(G644*H644,6)</f>
      </c>
      <c r="L644" s="38">
        <v>0</v>
      </c>
      <c s="32">
        <f>ROUND(ROUND(L644,2)*ROUND(G644,3),2)</f>
      </c>
      <c s="36" t="s">
        <v>53</v>
      </c>
      <c>
        <f>(M644*21)/100</f>
      </c>
      <c t="s">
        <v>27</v>
      </c>
    </row>
    <row r="645" spans="1:5" ht="38.25">
      <c r="A645" s="35" t="s">
        <v>54</v>
      </c>
      <c r="E645" s="39" t="s">
        <v>659</v>
      </c>
    </row>
    <row r="646" spans="1:5" ht="12.75">
      <c r="A646" s="35" t="s">
        <v>55</v>
      </c>
      <c r="E646" s="40" t="s">
        <v>5</v>
      </c>
    </row>
    <row r="647" spans="1:5" ht="12.75">
      <c r="A647" t="s">
        <v>57</v>
      </c>
      <c r="E647" s="39" t="s">
        <v>5</v>
      </c>
    </row>
    <row r="648" spans="1:16" ht="12.75">
      <c r="A648" t="s">
        <v>49</v>
      </c>
      <c s="34" t="s">
        <v>660</v>
      </c>
      <c s="34" t="s">
        <v>661</v>
      </c>
      <c s="35" t="s">
        <v>5</v>
      </c>
      <c s="6" t="s">
        <v>662</v>
      </c>
      <c s="36" t="s">
        <v>600</v>
      </c>
      <c s="37">
        <v>1</v>
      </c>
      <c s="36">
        <v>0.044</v>
      </c>
      <c s="36">
        <f>ROUND(G648*H648,6)</f>
      </c>
      <c r="L648" s="38">
        <v>0</v>
      </c>
      <c s="32">
        <f>ROUND(ROUND(L648,2)*ROUND(G648,3),2)</f>
      </c>
      <c s="36" t="s">
        <v>53</v>
      </c>
      <c>
        <f>(M648*21)/100</f>
      </c>
      <c t="s">
        <v>27</v>
      </c>
    </row>
    <row r="649" spans="1:5" ht="38.25">
      <c r="A649" s="35" t="s">
        <v>54</v>
      </c>
      <c r="E649" s="39" t="s">
        <v>663</v>
      </c>
    </row>
    <row r="650" spans="1:5" ht="12.75">
      <c r="A650" s="35" t="s">
        <v>55</v>
      </c>
      <c r="E650" s="40" t="s">
        <v>5</v>
      </c>
    </row>
    <row r="651" spans="1:5" ht="12.75">
      <c r="A651" t="s">
        <v>57</v>
      </c>
      <c r="E651" s="39" t="s">
        <v>5</v>
      </c>
    </row>
    <row r="652" spans="1:16" ht="12.75">
      <c r="A652" t="s">
        <v>49</v>
      </c>
      <c s="34" t="s">
        <v>664</v>
      </c>
      <c s="34" t="s">
        <v>665</v>
      </c>
      <c s="35" t="s">
        <v>5</v>
      </c>
      <c s="6" t="s">
        <v>666</v>
      </c>
      <c s="36" t="s">
        <v>600</v>
      </c>
      <c s="37">
        <v>1</v>
      </c>
      <c s="36">
        <v>0.044</v>
      </c>
      <c s="36">
        <f>ROUND(G652*H652,6)</f>
      </c>
      <c r="L652" s="38">
        <v>0</v>
      </c>
      <c s="32">
        <f>ROUND(ROUND(L652,2)*ROUND(G652,3),2)</f>
      </c>
      <c s="36" t="s">
        <v>53</v>
      </c>
      <c>
        <f>(M652*21)/100</f>
      </c>
      <c t="s">
        <v>27</v>
      </c>
    </row>
    <row r="653" spans="1:5" ht="38.25">
      <c r="A653" s="35" t="s">
        <v>54</v>
      </c>
      <c r="E653" s="39" t="s">
        <v>667</v>
      </c>
    </row>
    <row r="654" spans="1:5" ht="12.75">
      <c r="A654" s="35" t="s">
        <v>55</v>
      </c>
      <c r="E654" s="40" t="s">
        <v>5</v>
      </c>
    </row>
    <row r="655" spans="1:5" ht="12.75">
      <c r="A655" t="s">
        <v>57</v>
      </c>
      <c r="E655" s="39" t="s">
        <v>5</v>
      </c>
    </row>
    <row r="656" spans="1:16" ht="12.75">
      <c r="A656" t="s">
        <v>49</v>
      </c>
      <c s="34" t="s">
        <v>668</v>
      </c>
      <c s="34" t="s">
        <v>669</v>
      </c>
      <c s="35" t="s">
        <v>5</v>
      </c>
      <c s="6" t="s">
        <v>670</v>
      </c>
      <c s="36" t="s">
        <v>600</v>
      </c>
      <c s="37">
        <v>1</v>
      </c>
      <c s="36">
        <v>0.044</v>
      </c>
      <c s="36">
        <f>ROUND(G656*H656,6)</f>
      </c>
      <c r="L656" s="38">
        <v>0</v>
      </c>
      <c s="32">
        <f>ROUND(ROUND(L656,2)*ROUND(G656,3),2)</f>
      </c>
      <c s="36" t="s">
        <v>53</v>
      </c>
      <c>
        <f>(M656*21)/100</f>
      </c>
      <c t="s">
        <v>27</v>
      </c>
    </row>
    <row r="657" spans="1:5" ht="38.25">
      <c r="A657" s="35" t="s">
        <v>54</v>
      </c>
      <c r="E657" s="39" t="s">
        <v>671</v>
      </c>
    </row>
    <row r="658" spans="1:5" ht="12.75">
      <c r="A658" s="35" t="s">
        <v>55</v>
      </c>
      <c r="E658" s="40" t="s">
        <v>5</v>
      </c>
    </row>
    <row r="659" spans="1:5" ht="12.75">
      <c r="A659" t="s">
        <v>57</v>
      </c>
      <c r="E659" s="39" t="s">
        <v>5</v>
      </c>
    </row>
    <row r="660" spans="1:16" ht="12.75">
      <c r="A660" t="s">
        <v>49</v>
      </c>
      <c s="34" t="s">
        <v>672</v>
      </c>
      <c s="34" t="s">
        <v>673</v>
      </c>
      <c s="35" t="s">
        <v>5</v>
      </c>
      <c s="6" t="s">
        <v>674</v>
      </c>
      <c s="36" t="s">
        <v>600</v>
      </c>
      <c s="37">
        <v>1</v>
      </c>
      <c s="36">
        <v>0.044</v>
      </c>
      <c s="36">
        <f>ROUND(G660*H660,6)</f>
      </c>
      <c r="L660" s="38">
        <v>0</v>
      </c>
      <c s="32">
        <f>ROUND(ROUND(L660,2)*ROUND(G660,3),2)</f>
      </c>
      <c s="36" t="s">
        <v>53</v>
      </c>
      <c>
        <f>(M660*21)/100</f>
      </c>
      <c t="s">
        <v>27</v>
      </c>
    </row>
    <row r="661" spans="1:5" ht="51">
      <c r="A661" s="35" t="s">
        <v>54</v>
      </c>
      <c r="E661" s="39" t="s">
        <v>675</v>
      </c>
    </row>
    <row r="662" spans="1:5" ht="12.75">
      <c r="A662" s="35" t="s">
        <v>55</v>
      </c>
      <c r="E662" s="40" t="s">
        <v>5</v>
      </c>
    </row>
    <row r="663" spans="1:5" ht="12.75">
      <c r="A663" t="s">
        <v>57</v>
      </c>
      <c r="E663" s="39" t="s">
        <v>5</v>
      </c>
    </row>
    <row r="664" spans="1:16" ht="12.75">
      <c r="A664" t="s">
        <v>49</v>
      </c>
      <c s="34" t="s">
        <v>676</v>
      </c>
      <c s="34" t="s">
        <v>677</v>
      </c>
      <c s="35" t="s">
        <v>5</v>
      </c>
      <c s="6" t="s">
        <v>666</v>
      </c>
      <c s="36" t="s">
        <v>600</v>
      </c>
      <c s="37">
        <v>1</v>
      </c>
      <c s="36">
        <v>0.044</v>
      </c>
      <c s="36">
        <f>ROUND(G664*H664,6)</f>
      </c>
      <c r="L664" s="38">
        <v>0</v>
      </c>
      <c s="32">
        <f>ROUND(ROUND(L664,2)*ROUND(G664,3),2)</f>
      </c>
      <c s="36" t="s">
        <v>53</v>
      </c>
      <c>
        <f>(M664*21)/100</f>
      </c>
      <c t="s">
        <v>27</v>
      </c>
    </row>
    <row r="665" spans="1:5" ht="38.25">
      <c r="A665" s="35" t="s">
        <v>54</v>
      </c>
      <c r="E665" s="39" t="s">
        <v>678</v>
      </c>
    </row>
    <row r="666" spans="1:5" ht="12.75">
      <c r="A666" s="35" t="s">
        <v>55</v>
      </c>
      <c r="E666" s="40" t="s">
        <v>5</v>
      </c>
    </row>
    <row r="667" spans="1:5" ht="12.75">
      <c r="A667" t="s">
        <v>57</v>
      </c>
      <c r="E667" s="39" t="s">
        <v>5</v>
      </c>
    </row>
    <row r="668" spans="1:16" ht="12.75">
      <c r="A668" t="s">
        <v>49</v>
      </c>
      <c s="34" t="s">
        <v>679</v>
      </c>
      <c s="34" t="s">
        <v>680</v>
      </c>
      <c s="35" t="s">
        <v>5</v>
      </c>
      <c s="6" t="s">
        <v>670</v>
      </c>
      <c s="36" t="s">
        <v>600</v>
      </c>
      <c s="37">
        <v>1</v>
      </c>
      <c s="36">
        <v>0.044</v>
      </c>
      <c s="36">
        <f>ROUND(G668*H668,6)</f>
      </c>
      <c r="L668" s="38">
        <v>0</v>
      </c>
      <c s="32">
        <f>ROUND(ROUND(L668,2)*ROUND(G668,3),2)</f>
      </c>
      <c s="36" t="s">
        <v>53</v>
      </c>
      <c>
        <f>(M668*21)/100</f>
      </c>
      <c t="s">
        <v>27</v>
      </c>
    </row>
    <row r="669" spans="1:5" ht="38.25">
      <c r="A669" s="35" t="s">
        <v>54</v>
      </c>
      <c r="E669" s="39" t="s">
        <v>681</v>
      </c>
    </row>
    <row r="670" spans="1:5" ht="12.75">
      <c r="A670" s="35" t="s">
        <v>55</v>
      </c>
      <c r="E670" s="40" t="s">
        <v>5</v>
      </c>
    </row>
    <row r="671" spans="1:5" ht="12.75">
      <c r="A671" t="s">
        <v>57</v>
      </c>
      <c r="E671" s="39" t="s">
        <v>5</v>
      </c>
    </row>
    <row r="672" spans="1:16" ht="12.75">
      <c r="A672" t="s">
        <v>49</v>
      </c>
      <c s="34" t="s">
        <v>682</v>
      </c>
      <c s="34" t="s">
        <v>683</v>
      </c>
      <c s="35" t="s">
        <v>5</v>
      </c>
      <c s="6" t="s">
        <v>666</v>
      </c>
      <c s="36" t="s">
        <v>600</v>
      </c>
      <c s="37">
        <v>1</v>
      </c>
      <c s="36">
        <v>0.044</v>
      </c>
      <c s="36">
        <f>ROUND(G672*H672,6)</f>
      </c>
      <c r="L672" s="38">
        <v>0</v>
      </c>
      <c s="32">
        <f>ROUND(ROUND(L672,2)*ROUND(G672,3),2)</f>
      </c>
      <c s="36" t="s">
        <v>53</v>
      </c>
      <c>
        <f>(M672*21)/100</f>
      </c>
      <c t="s">
        <v>27</v>
      </c>
    </row>
    <row r="673" spans="1:5" ht="38.25">
      <c r="A673" s="35" t="s">
        <v>54</v>
      </c>
      <c r="E673" s="39" t="s">
        <v>684</v>
      </c>
    </row>
    <row r="674" spans="1:5" ht="12.75">
      <c r="A674" s="35" t="s">
        <v>55</v>
      </c>
      <c r="E674" s="40" t="s">
        <v>5</v>
      </c>
    </row>
    <row r="675" spans="1:5" ht="12.75">
      <c r="A675" t="s">
        <v>57</v>
      </c>
      <c r="E675" s="39" t="s">
        <v>5</v>
      </c>
    </row>
    <row r="676" spans="1:16" ht="12.75">
      <c r="A676" t="s">
        <v>49</v>
      </c>
      <c s="34" t="s">
        <v>685</v>
      </c>
      <c s="34" t="s">
        <v>686</v>
      </c>
      <c s="35" t="s">
        <v>5</v>
      </c>
      <c s="6" t="s">
        <v>670</v>
      </c>
      <c s="36" t="s">
        <v>600</v>
      </c>
      <c s="37">
        <v>1</v>
      </c>
      <c s="36">
        <v>0.044</v>
      </c>
      <c s="36">
        <f>ROUND(G676*H676,6)</f>
      </c>
      <c r="L676" s="38">
        <v>0</v>
      </c>
      <c s="32">
        <f>ROUND(ROUND(L676,2)*ROUND(G676,3),2)</f>
      </c>
      <c s="36" t="s">
        <v>53</v>
      </c>
      <c>
        <f>(M676*21)/100</f>
      </c>
      <c t="s">
        <v>27</v>
      </c>
    </row>
    <row r="677" spans="1:5" ht="38.25">
      <c r="A677" s="35" t="s">
        <v>54</v>
      </c>
      <c r="E677" s="39" t="s">
        <v>681</v>
      </c>
    </row>
    <row r="678" spans="1:5" ht="12.75">
      <c r="A678" s="35" t="s">
        <v>55</v>
      </c>
      <c r="E678" s="40" t="s">
        <v>5</v>
      </c>
    </row>
    <row r="679" spans="1:5" ht="12.75">
      <c r="A679" t="s">
        <v>57</v>
      </c>
      <c r="E679" s="39" t="s">
        <v>5</v>
      </c>
    </row>
    <row r="680" spans="1:16" ht="12.75">
      <c r="A680" t="s">
        <v>49</v>
      </c>
      <c s="34" t="s">
        <v>687</v>
      </c>
      <c s="34" t="s">
        <v>688</v>
      </c>
      <c s="35" t="s">
        <v>5</v>
      </c>
      <c s="6" t="s">
        <v>666</v>
      </c>
      <c s="36" t="s">
        <v>600</v>
      </c>
      <c s="37">
        <v>1</v>
      </c>
      <c s="36">
        <v>0.044</v>
      </c>
      <c s="36">
        <f>ROUND(G680*H680,6)</f>
      </c>
      <c r="L680" s="38">
        <v>0</v>
      </c>
      <c s="32">
        <f>ROUND(ROUND(L680,2)*ROUND(G680,3),2)</f>
      </c>
      <c s="36" t="s">
        <v>53</v>
      </c>
      <c>
        <f>(M680*21)/100</f>
      </c>
      <c t="s">
        <v>27</v>
      </c>
    </row>
    <row r="681" spans="1:5" ht="38.25">
      <c r="A681" s="35" t="s">
        <v>54</v>
      </c>
      <c r="E681" s="39" t="s">
        <v>678</v>
      </c>
    </row>
    <row r="682" spans="1:5" ht="12.75">
      <c r="A682" s="35" t="s">
        <v>55</v>
      </c>
      <c r="E682" s="40" t="s">
        <v>5</v>
      </c>
    </row>
    <row r="683" spans="1:5" ht="12.75">
      <c r="A683" t="s">
        <v>57</v>
      </c>
      <c r="E683" s="39" t="s">
        <v>5</v>
      </c>
    </row>
    <row r="684" spans="1:16" ht="12.75">
      <c r="A684" t="s">
        <v>49</v>
      </c>
      <c s="34" t="s">
        <v>689</v>
      </c>
      <c s="34" t="s">
        <v>690</v>
      </c>
      <c s="35" t="s">
        <v>5</v>
      </c>
      <c s="6" t="s">
        <v>662</v>
      </c>
      <c s="36" t="s">
        <v>600</v>
      </c>
      <c s="37">
        <v>1</v>
      </c>
      <c s="36">
        <v>0.044</v>
      </c>
      <c s="36">
        <f>ROUND(G684*H684,6)</f>
      </c>
      <c r="L684" s="38">
        <v>0</v>
      </c>
      <c s="32">
        <f>ROUND(ROUND(L684,2)*ROUND(G684,3),2)</f>
      </c>
      <c s="36" t="s">
        <v>53</v>
      </c>
      <c>
        <f>(M684*21)/100</f>
      </c>
      <c t="s">
        <v>27</v>
      </c>
    </row>
    <row r="685" spans="1:5" ht="38.25">
      <c r="A685" s="35" t="s">
        <v>54</v>
      </c>
      <c r="E685" s="39" t="s">
        <v>691</v>
      </c>
    </row>
    <row r="686" spans="1:5" ht="12.75">
      <c r="A686" s="35" t="s">
        <v>55</v>
      </c>
      <c r="E686" s="40" t="s">
        <v>5</v>
      </c>
    </row>
    <row r="687" spans="1:5" ht="12.75">
      <c r="A687" t="s">
        <v>57</v>
      </c>
      <c r="E687" s="39" t="s">
        <v>5</v>
      </c>
    </row>
    <row r="688" spans="1:16" ht="12.75">
      <c r="A688" t="s">
        <v>49</v>
      </c>
      <c s="34" t="s">
        <v>692</v>
      </c>
      <c s="34" t="s">
        <v>693</v>
      </c>
      <c s="35" t="s">
        <v>5</v>
      </c>
      <c s="6" t="s">
        <v>662</v>
      </c>
      <c s="36" t="s">
        <v>600</v>
      </c>
      <c s="37">
        <v>1</v>
      </c>
      <c s="36">
        <v>0.044</v>
      </c>
      <c s="36">
        <f>ROUND(G688*H688,6)</f>
      </c>
      <c r="L688" s="38">
        <v>0</v>
      </c>
      <c s="32">
        <f>ROUND(ROUND(L688,2)*ROUND(G688,3),2)</f>
      </c>
      <c s="36" t="s">
        <v>53</v>
      </c>
      <c>
        <f>(M688*21)/100</f>
      </c>
      <c t="s">
        <v>27</v>
      </c>
    </row>
    <row r="689" spans="1:5" ht="38.25">
      <c r="A689" s="35" t="s">
        <v>54</v>
      </c>
      <c r="E689" s="39" t="s">
        <v>694</v>
      </c>
    </row>
    <row r="690" spans="1:5" ht="12.75">
      <c r="A690" s="35" t="s">
        <v>55</v>
      </c>
      <c r="E690" s="40" t="s">
        <v>5</v>
      </c>
    </row>
    <row r="691" spans="1:5" ht="12.75">
      <c r="A691" t="s">
        <v>57</v>
      </c>
      <c r="E691" s="39" t="s">
        <v>5</v>
      </c>
    </row>
    <row r="692" spans="1:16" ht="12.75">
      <c r="A692" t="s">
        <v>49</v>
      </c>
      <c s="34" t="s">
        <v>695</v>
      </c>
      <c s="34" t="s">
        <v>696</v>
      </c>
      <c s="35" t="s">
        <v>5</v>
      </c>
      <c s="6" t="s">
        <v>666</v>
      </c>
      <c s="36" t="s">
        <v>600</v>
      </c>
      <c s="37">
        <v>1</v>
      </c>
      <c s="36">
        <v>0.044</v>
      </c>
      <c s="36">
        <f>ROUND(G692*H692,6)</f>
      </c>
      <c r="L692" s="38">
        <v>0</v>
      </c>
      <c s="32">
        <f>ROUND(ROUND(L692,2)*ROUND(G692,3),2)</f>
      </c>
      <c s="36" t="s">
        <v>53</v>
      </c>
      <c>
        <f>(M692*21)/100</f>
      </c>
      <c t="s">
        <v>27</v>
      </c>
    </row>
    <row r="693" spans="1:5" ht="51">
      <c r="A693" s="35" t="s">
        <v>54</v>
      </c>
      <c r="E693" s="39" t="s">
        <v>697</v>
      </c>
    </row>
    <row r="694" spans="1:5" ht="12.75">
      <c r="A694" s="35" t="s">
        <v>55</v>
      </c>
      <c r="E694" s="40" t="s">
        <v>5</v>
      </c>
    </row>
    <row r="695" spans="1:5" ht="12.75">
      <c r="A695" t="s">
        <v>57</v>
      </c>
      <c r="E695" s="39" t="s">
        <v>5</v>
      </c>
    </row>
    <row r="696" spans="1:16" ht="12.75">
      <c r="A696" t="s">
        <v>49</v>
      </c>
      <c s="34" t="s">
        <v>698</v>
      </c>
      <c s="34" t="s">
        <v>699</v>
      </c>
      <c s="35" t="s">
        <v>5</v>
      </c>
      <c s="6" t="s">
        <v>670</v>
      </c>
      <c s="36" t="s">
        <v>600</v>
      </c>
      <c s="37">
        <v>1</v>
      </c>
      <c s="36">
        <v>0.044</v>
      </c>
      <c s="36">
        <f>ROUND(G696*H696,6)</f>
      </c>
      <c r="L696" s="38">
        <v>0</v>
      </c>
      <c s="32">
        <f>ROUND(ROUND(L696,2)*ROUND(G696,3),2)</f>
      </c>
      <c s="36" t="s">
        <v>53</v>
      </c>
      <c>
        <f>(M696*21)/100</f>
      </c>
      <c t="s">
        <v>27</v>
      </c>
    </row>
    <row r="697" spans="1:5" ht="38.25">
      <c r="A697" s="35" t="s">
        <v>54</v>
      </c>
      <c r="E697" s="39" t="s">
        <v>700</v>
      </c>
    </row>
    <row r="698" spans="1:5" ht="12.75">
      <c r="A698" s="35" t="s">
        <v>55</v>
      </c>
      <c r="E698" s="40" t="s">
        <v>5</v>
      </c>
    </row>
    <row r="699" spans="1:5" ht="12.75">
      <c r="A699" t="s">
        <v>57</v>
      </c>
      <c r="E699" s="39" t="s">
        <v>5</v>
      </c>
    </row>
    <row r="700" spans="1:16" ht="12.75">
      <c r="A700" t="s">
        <v>49</v>
      </c>
      <c s="34" t="s">
        <v>701</v>
      </c>
      <c s="34" t="s">
        <v>702</v>
      </c>
      <c s="35" t="s">
        <v>5</v>
      </c>
      <c s="6" t="s">
        <v>666</v>
      </c>
      <c s="36" t="s">
        <v>600</v>
      </c>
      <c s="37">
        <v>1</v>
      </c>
      <c s="36">
        <v>0.044</v>
      </c>
      <c s="36">
        <f>ROUND(G700*H700,6)</f>
      </c>
      <c r="L700" s="38">
        <v>0</v>
      </c>
      <c s="32">
        <f>ROUND(ROUND(L700,2)*ROUND(G700,3),2)</f>
      </c>
      <c s="36" t="s">
        <v>53</v>
      </c>
      <c>
        <f>(M700*21)/100</f>
      </c>
      <c t="s">
        <v>27</v>
      </c>
    </row>
    <row r="701" spans="1:5" ht="38.25">
      <c r="A701" s="35" t="s">
        <v>54</v>
      </c>
      <c r="E701" s="39" t="s">
        <v>703</v>
      </c>
    </row>
    <row r="702" spans="1:5" ht="12.75">
      <c r="A702" s="35" t="s">
        <v>55</v>
      </c>
      <c r="E702" s="40" t="s">
        <v>5</v>
      </c>
    </row>
    <row r="703" spans="1:5" ht="12.75">
      <c r="A703" t="s">
        <v>57</v>
      </c>
      <c r="E703" s="39" t="s">
        <v>5</v>
      </c>
    </row>
    <row r="704" spans="1:16" ht="12.75">
      <c r="A704" t="s">
        <v>49</v>
      </c>
      <c s="34" t="s">
        <v>704</v>
      </c>
      <c s="34" t="s">
        <v>705</v>
      </c>
      <c s="35" t="s">
        <v>5</v>
      </c>
      <c s="6" t="s">
        <v>670</v>
      </c>
      <c s="36" t="s">
        <v>600</v>
      </c>
      <c s="37">
        <v>1</v>
      </c>
      <c s="36">
        <v>0.044</v>
      </c>
      <c s="36">
        <f>ROUND(G704*H704,6)</f>
      </c>
      <c r="L704" s="38">
        <v>0</v>
      </c>
      <c s="32">
        <f>ROUND(ROUND(L704,2)*ROUND(G704,3),2)</f>
      </c>
      <c s="36" t="s">
        <v>53</v>
      </c>
      <c>
        <f>(M704*21)/100</f>
      </c>
      <c t="s">
        <v>27</v>
      </c>
    </row>
    <row r="705" spans="1:5" ht="38.25">
      <c r="A705" s="35" t="s">
        <v>54</v>
      </c>
      <c r="E705" s="39" t="s">
        <v>700</v>
      </c>
    </row>
    <row r="706" spans="1:5" ht="12.75">
      <c r="A706" s="35" t="s">
        <v>55</v>
      </c>
      <c r="E706" s="40" t="s">
        <v>5</v>
      </c>
    </row>
    <row r="707" spans="1:5" ht="12.75">
      <c r="A707" t="s">
        <v>57</v>
      </c>
      <c r="E707" s="39" t="s">
        <v>5</v>
      </c>
    </row>
    <row r="708" spans="1:16" ht="12.75">
      <c r="A708" t="s">
        <v>49</v>
      </c>
      <c s="34" t="s">
        <v>706</v>
      </c>
      <c s="34" t="s">
        <v>707</v>
      </c>
      <c s="35" t="s">
        <v>5</v>
      </c>
      <c s="6" t="s">
        <v>670</v>
      </c>
      <c s="36" t="s">
        <v>600</v>
      </c>
      <c s="37">
        <v>1</v>
      </c>
      <c s="36">
        <v>0.044</v>
      </c>
      <c s="36">
        <f>ROUND(G708*H708,6)</f>
      </c>
      <c r="L708" s="38">
        <v>0</v>
      </c>
      <c s="32">
        <f>ROUND(ROUND(L708,2)*ROUND(G708,3),2)</f>
      </c>
      <c s="36" t="s">
        <v>53</v>
      </c>
      <c>
        <f>(M708*21)/100</f>
      </c>
      <c t="s">
        <v>27</v>
      </c>
    </row>
    <row r="709" spans="1:5" ht="51">
      <c r="A709" s="35" t="s">
        <v>54</v>
      </c>
      <c r="E709" s="39" t="s">
        <v>708</v>
      </c>
    </row>
    <row r="710" spans="1:5" ht="12.75">
      <c r="A710" s="35" t="s">
        <v>55</v>
      </c>
      <c r="E710" s="40" t="s">
        <v>5</v>
      </c>
    </row>
    <row r="711" spans="1:5" ht="12.75">
      <c r="A711" t="s">
        <v>57</v>
      </c>
      <c r="E711" s="39" t="s">
        <v>5</v>
      </c>
    </row>
    <row r="712" spans="1:16" ht="12.75">
      <c r="A712" t="s">
        <v>49</v>
      </c>
      <c s="34" t="s">
        <v>709</v>
      </c>
      <c s="34" t="s">
        <v>710</v>
      </c>
      <c s="35" t="s">
        <v>5</v>
      </c>
      <c s="6" t="s">
        <v>662</v>
      </c>
      <c s="36" t="s">
        <v>600</v>
      </c>
      <c s="37">
        <v>1</v>
      </c>
      <c s="36">
        <v>0.044</v>
      </c>
      <c s="36">
        <f>ROUND(G712*H712,6)</f>
      </c>
      <c r="L712" s="38">
        <v>0</v>
      </c>
      <c s="32">
        <f>ROUND(ROUND(L712,2)*ROUND(G712,3),2)</f>
      </c>
      <c s="36" t="s">
        <v>53</v>
      </c>
      <c>
        <f>(M712*21)/100</f>
      </c>
      <c t="s">
        <v>27</v>
      </c>
    </row>
    <row r="713" spans="1:5" ht="38.25">
      <c r="A713" s="35" t="s">
        <v>54</v>
      </c>
      <c r="E713" s="39" t="s">
        <v>711</v>
      </c>
    </row>
    <row r="714" spans="1:5" ht="12.75">
      <c r="A714" s="35" t="s">
        <v>55</v>
      </c>
      <c r="E714" s="40" t="s">
        <v>5</v>
      </c>
    </row>
    <row r="715" spans="1:5" ht="12.75">
      <c r="A715" t="s">
        <v>57</v>
      </c>
      <c r="E715" s="39" t="s">
        <v>5</v>
      </c>
    </row>
    <row r="716" spans="1:16" ht="12.75">
      <c r="A716" t="s">
        <v>49</v>
      </c>
      <c s="34" t="s">
        <v>712</v>
      </c>
      <c s="34" t="s">
        <v>713</v>
      </c>
      <c s="35" t="s">
        <v>5</v>
      </c>
      <c s="6" t="s">
        <v>666</v>
      </c>
      <c s="36" t="s">
        <v>600</v>
      </c>
      <c s="37">
        <v>1</v>
      </c>
      <c s="36">
        <v>0.044</v>
      </c>
      <c s="36">
        <f>ROUND(G716*H716,6)</f>
      </c>
      <c r="L716" s="38">
        <v>0</v>
      </c>
      <c s="32">
        <f>ROUND(ROUND(L716,2)*ROUND(G716,3),2)</f>
      </c>
      <c s="36" t="s">
        <v>53</v>
      </c>
      <c>
        <f>(M716*21)/100</f>
      </c>
      <c t="s">
        <v>27</v>
      </c>
    </row>
    <row r="717" spans="1:5" ht="51">
      <c r="A717" s="35" t="s">
        <v>54</v>
      </c>
      <c r="E717" s="39" t="s">
        <v>714</v>
      </c>
    </row>
    <row r="718" spans="1:5" ht="12.75">
      <c r="A718" s="35" t="s">
        <v>55</v>
      </c>
      <c r="E718" s="40" t="s">
        <v>5</v>
      </c>
    </row>
    <row r="719" spans="1:5" ht="12.75">
      <c r="A719" t="s">
        <v>57</v>
      </c>
      <c r="E719" s="39" t="s">
        <v>5</v>
      </c>
    </row>
    <row r="720" spans="1:16" ht="12.75">
      <c r="A720" t="s">
        <v>49</v>
      </c>
      <c s="34" t="s">
        <v>715</v>
      </c>
      <c s="34" t="s">
        <v>716</v>
      </c>
      <c s="35" t="s">
        <v>5</v>
      </c>
      <c s="6" t="s">
        <v>666</v>
      </c>
      <c s="36" t="s">
        <v>600</v>
      </c>
      <c s="37">
        <v>1</v>
      </c>
      <c s="36">
        <v>0.044</v>
      </c>
      <c s="36">
        <f>ROUND(G720*H720,6)</f>
      </c>
      <c r="L720" s="38">
        <v>0</v>
      </c>
      <c s="32">
        <f>ROUND(ROUND(L720,2)*ROUND(G720,3),2)</f>
      </c>
      <c s="36" t="s">
        <v>53</v>
      </c>
      <c>
        <f>(M720*21)/100</f>
      </c>
      <c t="s">
        <v>27</v>
      </c>
    </row>
    <row r="721" spans="1:5" ht="38.25">
      <c r="A721" s="35" t="s">
        <v>54</v>
      </c>
      <c r="E721" s="39" t="s">
        <v>703</v>
      </c>
    </row>
    <row r="722" spans="1:5" ht="12.75">
      <c r="A722" s="35" t="s">
        <v>55</v>
      </c>
      <c r="E722" s="40" t="s">
        <v>5</v>
      </c>
    </row>
    <row r="723" spans="1:5" ht="12.75">
      <c r="A723" t="s">
        <v>57</v>
      </c>
      <c r="E723" s="39" t="s">
        <v>5</v>
      </c>
    </row>
    <row r="724" spans="1:16" ht="12.75">
      <c r="A724" t="s">
        <v>49</v>
      </c>
      <c s="34" t="s">
        <v>717</v>
      </c>
      <c s="34" t="s">
        <v>718</v>
      </c>
      <c s="35" t="s">
        <v>5</v>
      </c>
      <c s="6" t="s">
        <v>670</v>
      </c>
      <c s="36" t="s">
        <v>600</v>
      </c>
      <c s="37">
        <v>1</v>
      </c>
      <c s="36">
        <v>0.044</v>
      </c>
      <c s="36">
        <f>ROUND(G724*H724,6)</f>
      </c>
      <c r="L724" s="38">
        <v>0</v>
      </c>
      <c s="32">
        <f>ROUND(ROUND(L724,2)*ROUND(G724,3),2)</f>
      </c>
      <c s="36" t="s">
        <v>53</v>
      </c>
      <c>
        <f>(M724*21)/100</f>
      </c>
      <c t="s">
        <v>27</v>
      </c>
    </row>
    <row r="725" spans="1:5" ht="38.25">
      <c r="A725" s="35" t="s">
        <v>54</v>
      </c>
      <c r="E725" s="39" t="s">
        <v>719</v>
      </c>
    </row>
    <row r="726" spans="1:5" ht="12.75">
      <c r="A726" s="35" t="s">
        <v>55</v>
      </c>
      <c r="E726" s="40" t="s">
        <v>5</v>
      </c>
    </row>
    <row r="727" spans="1:5" ht="12.75">
      <c r="A727" t="s">
        <v>57</v>
      </c>
      <c r="E727" s="39" t="s">
        <v>5</v>
      </c>
    </row>
    <row r="728" spans="1:16" ht="12.75">
      <c r="A728" t="s">
        <v>49</v>
      </c>
      <c s="34" t="s">
        <v>720</v>
      </c>
      <c s="34" t="s">
        <v>721</v>
      </c>
      <c s="35" t="s">
        <v>5</v>
      </c>
      <c s="6" t="s">
        <v>670</v>
      </c>
      <c s="36" t="s">
        <v>600</v>
      </c>
      <c s="37">
        <v>1</v>
      </c>
      <c s="36">
        <v>0.044</v>
      </c>
      <c s="36">
        <f>ROUND(G728*H728,6)</f>
      </c>
      <c r="L728" s="38">
        <v>0</v>
      </c>
      <c s="32">
        <f>ROUND(ROUND(L728,2)*ROUND(G728,3),2)</f>
      </c>
      <c s="36" t="s">
        <v>53</v>
      </c>
      <c>
        <f>(M728*21)/100</f>
      </c>
      <c t="s">
        <v>27</v>
      </c>
    </row>
    <row r="729" spans="1:5" ht="38.25">
      <c r="A729" s="35" t="s">
        <v>54</v>
      </c>
      <c r="E729" s="39" t="s">
        <v>719</v>
      </c>
    </row>
    <row r="730" spans="1:5" ht="12.75">
      <c r="A730" s="35" t="s">
        <v>55</v>
      </c>
      <c r="E730" s="40" t="s">
        <v>5</v>
      </c>
    </row>
    <row r="731" spans="1:5" ht="12.75">
      <c r="A731" t="s">
        <v>57</v>
      </c>
      <c r="E731" s="39" t="s">
        <v>5</v>
      </c>
    </row>
    <row r="732" spans="1:16" ht="12.75">
      <c r="A732" t="s">
        <v>49</v>
      </c>
      <c s="34" t="s">
        <v>722</v>
      </c>
      <c s="34" t="s">
        <v>723</v>
      </c>
      <c s="35" t="s">
        <v>5</v>
      </c>
      <c s="6" t="s">
        <v>666</v>
      </c>
      <c s="36" t="s">
        <v>600</v>
      </c>
      <c s="37">
        <v>1</v>
      </c>
      <c s="36">
        <v>0.044</v>
      </c>
      <c s="36">
        <f>ROUND(G732*H732,6)</f>
      </c>
      <c r="L732" s="38">
        <v>0</v>
      </c>
      <c s="32">
        <f>ROUND(ROUND(L732,2)*ROUND(G732,3),2)</f>
      </c>
      <c s="36" t="s">
        <v>53</v>
      </c>
      <c>
        <f>(M732*21)/100</f>
      </c>
      <c t="s">
        <v>27</v>
      </c>
    </row>
    <row r="733" spans="1:5" ht="38.25">
      <c r="A733" s="35" t="s">
        <v>54</v>
      </c>
      <c r="E733" s="39" t="s">
        <v>724</v>
      </c>
    </row>
    <row r="734" spans="1:5" ht="12.75">
      <c r="A734" s="35" t="s">
        <v>55</v>
      </c>
      <c r="E734" s="40" t="s">
        <v>5</v>
      </c>
    </row>
    <row r="735" spans="1:5" ht="12.75">
      <c r="A735" t="s">
        <v>57</v>
      </c>
      <c r="E735" s="39" t="s">
        <v>5</v>
      </c>
    </row>
    <row r="736" spans="1:16" ht="12.75">
      <c r="A736" t="s">
        <v>49</v>
      </c>
      <c s="34" t="s">
        <v>725</v>
      </c>
      <c s="34" t="s">
        <v>726</v>
      </c>
      <c s="35" t="s">
        <v>5</v>
      </c>
      <c s="6" t="s">
        <v>727</v>
      </c>
      <c s="36" t="s">
        <v>600</v>
      </c>
      <c s="37">
        <v>1</v>
      </c>
      <c s="36">
        <v>0.044</v>
      </c>
      <c s="36">
        <f>ROUND(G736*H736,6)</f>
      </c>
      <c r="L736" s="38">
        <v>0</v>
      </c>
      <c s="32">
        <f>ROUND(ROUND(L736,2)*ROUND(G736,3),2)</f>
      </c>
      <c s="36" t="s">
        <v>53</v>
      </c>
      <c>
        <f>(M736*21)/100</f>
      </c>
      <c t="s">
        <v>27</v>
      </c>
    </row>
    <row r="737" spans="1:5" ht="38.25">
      <c r="A737" s="35" t="s">
        <v>54</v>
      </c>
      <c r="E737" s="39" t="s">
        <v>728</v>
      </c>
    </row>
    <row r="738" spans="1:5" ht="12.75">
      <c r="A738" s="35" t="s">
        <v>55</v>
      </c>
      <c r="E738" s="40" t="s">
        <v>5</v>
      </c>
    </row>
    <row r="739" spans="1:5" ht="12.75">
      <c r="A739" t="s">
        <v>57</v>
      </c>
      <c r="E739" s="39" t="s">
        <v>5</v>
      </c>
    </row>
    <row r="740" spans="1:16" ht="12.75">
      <c r="A740" t="s">
        <v>49</v>
      </c>
      <c s="34" t="s">
        <v>729</v>
      </c>
      <c s="34" t="s">
        <v>730</v>
      </c>
      <c s="35" t="s">
        <v>5</v>
      </c>
      <c s="6" t="s">
        <v>666</v>
      </c>
      <c s="36" t="s">
        <v>600</v>
      </c>
      <c s="37">
        <v>1</v>
      </c>
      <c s="36">
        <v>0.044</v>
      </c>
      <c s="36">
        <f>ROUND(G740*H740,6)</f>
      </c>
      <c r="L740" s="38">
        <v>0</v>
      </c>
      <c s="32">
        <f>ROUND(ROUND(L740,2)*ROUND(G740,3),2)</f>
      </c>
      <c s="36" t="s">
        <v>53</v>
      </c>
      <c>
        <f>(M740*21)/100</f>
      </c>
      <c t="s">
        <v>27</v>
      </c>
    </row>
    <row r="741" spans="1:5" ht="38.25">
      <c r="A741" s="35" t="s">
        <v>54</v>
      </c>
      <c r="E741" s="39" t="s">
        <v>703</v>
      </c>
    </row>
    <row r="742" spans="1:5" ht="12.75">
      <c r="A742" s="35" t="s">
        <v>55</v>
      </c>
      <c r="E742" s="40" t="s">
        <v>5</v>
      </c>
    </row>
    <row r="743" spans="1:5" ht="12.75">
      <c r="A743" t="s">
        <v>57</v>
      </c>
      <c r="E743" s="39" t="s">
        <v>5</v>
      </c>
    </row>
    <row r="744" spans="1:16" ht="12.75">
      <c r="A744" t="s">
        <v>49</v>
      </c>
      <c s="34" t="s">
        <v>731</v>
      </c>
      <c s="34" t="s">
        <v>732</v>
      </c>
      <c s="35" t="s">
        <v>5</v>
      </c>
      <c s="6" t="s">
        <v>662</v>
      </c>
      <c s="36" t="s">
        <v>600</v>
      </c>
      <c s="37">
        <v>1</v>
      </c>
      <c s="36">
        <v>0.044</v>
      </c>
      <c s="36">
        <f>ROUND(G744*H744,6)</f>
      </c>
      <c r="L744" s="38">
        <v>0</v>
      </c>
      <c s="32">
        <f>ROUND(ROUND(L744,2)*ROUND(G744,3),2)</f>
      </c>
      <c s="36" t="s">
        <v>53</v>
      </c>
      <c>
        <f>(M744*21)/100</f>
      </c>
      <c t="s">
        <v>27</v>
      </c>
    </row>
    <row r="745" spans="1:5" ht="38.25">
      <c r="A745" s="35" t="s">
        <v>54</v>
      </c>
      <c r="E745" s="39" t="s">
        <v>711</v>
      </c>
    </row>
    <row r="746" spans="1:5" ht="12.75">
      <c r="A746" s="35" t="s">
        <v>55</v>
      </c>
      <c r="E746" s="40" t="s">
        <v>5</v>
      </c>
    </row>
    <row r="747" spans="1:5" ht="12.75">
      <c r="A747" t="s">
        <v>57</v>
      </c>
      <c r="E747" s="39" t="s">
        <v>5</v>
      </c>
    </row>
    <row r="748" spans="1:16" ht="12.75">
      <c r="A748" t="s">
        <v>49</v>
      </c>
      <c s="34" t="s">
        <v>733</v>
      </c>
      <c s="34" t="s">
        <v>734</v>
      </c>
      <c s="35" t="s">
        <v>5</v>
      </c>
      <c s="6" t="s">
        <v>666</v>
      </c>
      <c s="36" t="s">
        <v>600</v>
      </c>
      <c s="37">
        <v>1</v>
      </c>
      <c s="36">
        <v>0.044</v>
      </c>
      <c s="36">
        <f>ROUND(G748*H748,6)</f>
      </c>
      <c r="L748" s="38">
        <v>0</v>
      </c>
      <c s="32">
        <f>ROUND(ROUND(L748,2)*ROUND(G748,3),2)</f>
      </c>
      <c s="36" t="s">
        <v>53</v>
      </c>
      <c>
        <f>(M748*21)/100</f>
      </c>
      <c t="s">
        <v>27</v>
      </c>
    </row>
    <row r="749" spans="1:5" ht="38.25">
      <c r="A749" s="35" t="s">
        <v>54</v>
      </c>
      <c r="E749" s="39" t="s">
        <v>667</v>
      </c>
    </row>
    <row r="750" spans="1:5" ht="12.75">
      <c r="A750" s="35" t="s">
        <v>55</v>
      </c>
      <c r="E750" s="40" t="s">
        <v>5</v>
      </c>
    </row>
    <row r="751" spans="1:5" ht="12.75">
      <c r="A751" t="s">
        <v>57</v>
      </c>
      <c r="E751" s="39" t="s">
        <v>5</v>
      </c>
    </row>
    <row r="752" spans="1:16" ht="12.75">
      <c r="A752" t="s">
        <v>49</v>
      </c>
      <c s="34" t="s">
        <v>735</v>
      </c>
      <c s="34" t="s">
        <v>736</v>
      </c>
      <c s="35" t="s">
        <v>5</v>
      </c>
      <c s="6" t="s">
        <v>666</v>
      </c>
      <c s="36" t="s">
        <v>600</v>
      </c>
      <c s="37">
        <v>1</v>
      </c>
      <c s="36">
        <v>0.044</v>
      </c>
      <c s="36">
        <f>ROUND(G752*H752,6)</f>
      </c>
      <c r="L752" s="38">
        <v>0</v>
      </c>
      <c s="32">
        <f>ROUND(ROUND(L752,2)*ROUND(G752,3),2)</f>
      </c>
      <c s="36" t="s">
        <v>53</v>
      </c>
      <c>
        <f>(M752*21)/100</f>
      </c>
      <c t="s">
        <v>27</v>
      </c>
    </row>
    <row r="753" spans="1:5" ht="38.25">
      <c r="A753" s="35" t="s">
        <v>54</v>
      </c>
      <c r="E753" s="39" t="s">
        <v>703</v>
      </c>
    </row>
    <row r="754" spans="1:5" ht="12.75">
      <c r="A754" s="35" t="s">
        <v>55</v>
      </c>
      <c r="E754" s="40" t="s">
        <v>5</v>
      </c>
    </row>
    <row r="755" spans="1:5" ht="12.75">
      <c r="A755" t="s">
        <v>57</v>
      </c>
      <c r="E755" s="39" t="s">
        <v>5</v>
      </c>
    </row>
    <row r="756" spans="1:16" ht="12.75">
      <c r="A756" t="s">
        <v>49</v>
      </c>
      <c s="34" t="s">
        <v>737</v>
      </c>
      <c s="34" t="s">
        <v>738</v>
      </c>
      <c s="35" t="s">
        <v>5</v>
      </c>
      <c s="6" t="s">
        <v>666</v>
      </c>
      <c s="36" t="s">
        <v>600</v>
      </c>
      <c s="37">
        <v>1</v>
      </c>
      <c s="36">
        <v>0.044</v>
      </c>
      <c s="36">
        <f>ROUND(G756*H756,6)</f>
      </c>
      <c r="L756" s="38">
        <v>0</v>
      </c>
      <c s="32">
        <f>ROUND(ROUND(L756,2)*ROUND(G756,3),2)</f>
      </c>
      <c s="36" t="s">
        <v>53</v>
      </c>
      <c>
        <f>(M756*21)/100</f>
      </c>
      <c t="s">
        <v>27</v>
      </c>
    </row>
    <row r="757" spans="1:5" ht="38.25">
      <c r="A757" s="35" t="s">
        <v>54</v>
      </c>
      <c r="E757" s="39" t="s">
        <v>667</v>
      </c>
    </row>
    <row r="758" spans="1:5" ht="12.75">
      <c r="A758" s="35" t="s">
        <v>55</v>
      </c>
      <c r="E758" s="40" t="s">
        <v>5</v>
      </c>
    </row>
    <row r="759" spans="1:5" ht="12.75">
      <c r="A759" t="s">
        <v>57</v>
      </c>
      <c r="E759" s="39" t="s">
        <v>5</v>
      </c>
    </row>
    <row r="760" spans="1:16" ht="12.75">
      <c r="A760" t="s">
        <v>49</v>
      </c>
      <c s="34" t="s">
        <v>739</v>
      </c>
      <c s="34" t="s">
        <v>740</v>
      </c>
      <c s="35" t="s">
        <v>5</v>
      </c>
      <c s="6" t="s">
        <v>666</v>
      </c>
      <c s="36" t="s">
        <v>600</v>
      </c>
      <c s="37">
        <v>1</v>
      </c>
      <c s="36">
        <v>0.044</v>
      </c>
      <c s="36">
        <f>ROUND(G760*H760,6)</f>
      </c>
      <c r="L760" s="38">
        <v>0</v>
      </c>
      <c s="32">
        <f>ROUND(ROUND(L760,2)*ROUND(G760,3),2)</f>
      </c>
      <c s="36" t="s">
        <v>53</v>
      </c>
      <c>
        <f>(M760*21)/100</f>
      </c>
      <c t="s">
        <v>27</v>
      </c>
    </row>
    <row r="761" spans="1:5" ht="38.25">
      <c r="A761" s="35" t="s">
        <v>54</v>
      </c>
      <c r="E761" s="39" t="s">
        <v>703</v>
      </c>
    </row>
    <row r="762" spans="1:5" ht="12.75">
      <c r="A762" s="35" t="s">
        <v>55</v>
      </c>
      <c r="E762" s="40" t="s">
        <v>5</v>
      </c>
    </row>
    <row r="763" spans="1:5" ht="12.75">
      <c r="A763" t="s">
        <v>57</v>
      </c>
      <c r="E763" s="39" t="s">
        <v>5</v>
      </c>
    </row>
    <row r="764" spans="1:16" ht="12.75">
      <c r="A764" t="s">
        <v>49</v>
      </c>
      <c s="34" t="s">
        <v>741</v>
      </c>
      <c s="34" t="s">
        <v>742</v>
      </c>
      <c s="35" t="s">
        <v>5</v>
      </c>
      <c s="6" t="s">
        <v>670</v>
      </c>
      <c s="36" t="s">
        <v>600</v>
      </c>
      <c s="37">
        <v>1</v>
      </c>
      <c s="36">
        <v>0.044</v>
      </c>
      <c s="36">
        <f>ROUND(G764*H764,6)</f>
      </c>
      <c r="L764" s="38">
        <v>0</v>
      </c>
      <c s="32">
        <f>ROUND(ROUND(L764,2)*ROUND(G764,3),2)</f>
      </c>
      <c s="36" t="s">
        <v>53</v>
      </c>
      <c>
        <f>(M764*21)/100</f>
      </c>
      <c t="s">
        <v>27</v>
      </c>
    </row>
    <row r="765" spans="1:5" ht="38.25">
      <c r="A765" s="35" t="s">
        <v>54</v>
      </c>
      <c r="E765" s="39" t="s">
        <v>743</v>
      </c>
    </row>
    <row r="766" spans="1:5" ht="12.75">
      <c r="A766" s="35" t="s">
        <v>55</v>
      </c>
      <c r="E766" s="40" t="s">
        <v>5</v>
      </c>
    </row>
    <row r="767" spans="1:5" ht="12.75">
      <c r="A767" t="s">
        <v>57</v>
      </c>
      <c r="E767" s="39" t="s">
        <v>5</v>
      </c>
    </row>
    <row r="768" spans="1:16" ht="12.75">
      <c r="A768" t="s">
        <v>49</v>
      </c>
      <c s="34" t="s">
        <v>744</v>
      </c>
      <c s="34" t="s">
        <v>745</v>
      </c>
      <c s="35" t="s">
        <v>5</v>
      </c>
      <c s="6" t="s">
        <v>670</v>
      </c>
      <c s="36" t="s">
        <v>600</v>
      </c>
      <c s="37">
        <v>1</v>
      </c>
      <c s="36">
        <v>0.044</v>
      </c>
      <c s="36">
        <f>ROUND(G768*H768,6)</f>
      </c>
      <c r="L768" s="38">
        <v>0</v>
      </c>
      <c s="32">
        <f>ROUND(ROUND(L768,2)*ROUND(G768,3),2)</f>
      </c>
      <c s="36" t="s">
        <v>53</v>
      </c>
      <c>
        <f>(M768*21)/100</f>
      </c>
      <c t="s">
        <v>27</v>
      </c>
    </row>
    <row r="769" spans="1:5" ht="51">
      <c r="A769" s="35" t="s">
        <v>54</v>
      </c>
      <c r="E769" s="39" t="s">
        <v>746</v>
      </c>
    </row>
    <row r="770" spans="1:5" ht="12.75">
      <c r="A770" s="35" t="s">
        <v>55</v>
      </c>
      <c r="E770" s="40" t="s">
        <v>5</v>
      </c>
    </row>
    <row r="771" spans="1:5" ht="12.75">
      <c r="A771" t="s">
        <v>57</v>
      </c>
      <c r="E771" s="39" t="s">
        <v>5</v>
      </c>
    </row>
    <row r="772" spans="1:16" ht="12.75">
      <c r="A772" t="s">
        <v>49</v>
      </c>
      <c s="34" t="s">
        <v>747</v>
      </c>
      <c s="34" t="s">
        <v>748</v>
      </c>
      <c s="35" t="s">
        <v>5</v>
      </c>
      <c s="6" t="s">
        <v>662</v>
      </c>
      <c s="36" t="s">
        <v>600</v>
      </c>
      <c s="37">
        <v>1</v>
      </c>
      <c s="36">
        <v>0.044</v>
      </c>
      <c s="36">
        <f>ROUND(G772*H772,6)</f>
      </c>
      <c r="L772" s="38">
        <v>0</v>
      </c>
      <c s="32">
        <f>ROUND(ROUND(L772,2)*ROUND(G772,3),2)</f>
      </c>
      <c s="36" t="s">
        <v>53</v>
      </c>
      <c>
        <f>(M772*21)/100</f>
      </c>
      <c t="s">
        <v>27</v>
      </c>
    </row>
    <row r="773" spans="1:5" ht="38.25">
      <c r="A773" s="35" t="s">
        <v>54</v>
      </c>
      <c r="E773" s="39" t="s">
        <v>749</v>
      </c>
    </row>
    <row r="774" spans="1:5" ht="12.75">
      <c r="A774" s="35" t="s">
        <v>55</v>
      </c>
      <c r="E774" s="40" t="s">
        <v>5</v>
      </c>
    </row>
    <row r="775" spans="1:5" ht="12.75">
      <c r="A775" t="s">
        <v>57</v>
      </c>
      <c r="E775" s="39" t="s">
        <v>5</v>
      </c>
    </row>
    <row r="776" spans="1:16" ht="12.75">
      <c r="A776" t="s">
        <v>49</v>
      </c>
      <c s="34" t="s">
        <v>750</v>
      </c>
      <c s="34" t="s">
        <v>751</v>
      </c>
      <c s="35" t="s">
        <v>5</v>
      </c>
      <c s="6" t="s">
        <v>727</v>
      </c>
      <c s="36" t="s">
        <v>600</v>
      </c>
      <c s="37">
        <v>2</v>
      </c>
      <c s="36">
        <v>0.044</v>
      </c>
      <c s="36">
        <f>ROUND(G776*H776,6)</f>
      </c>
      <c r="L776" s="38">
        <v>0</v>
      </c>
      <c s="32">
        <f>ROUND(ROUND(L776,2)*ROUND(G776,3),2)</f>
      </c>
      <c s="36" t="s">
        <v>53</v>
      </c>
      <c>
        <f>(M776*21)/100</f>
      </c>
      <c t="s">
        <v>27</v>
      </c>
    </row>
    <row r="777" spans="1:5" ht="38.25">
      <c r="A777" s="35" t="s">
        <v>54</v>
      </c>
      <c r="E777" s="39" t="s">
        <v>752</v>
      </c>
    </row>
    <row r="778" spans="1:5" ht="12.75">
      <c r="A778" s="35" t="s">
        <v>55</v>
      </c>
      <c r="E778" s="40" t="s">
        <v>5</v>
      </c>
    </row>
    <row r="779" spans="1:5" ht="12.75">
      <c r="A779" t="s">
        <v>57</v>
      </c>
      <c r="E779" s="39" t="s">
        <v>5</v>
      </c>
    </row>
    <row r="780" spans="1:16" ht="12.75">
      <c r="A780" t="s">
        <v>49</v>
      </c>
      <c s="34" t="s">
        <v>753</v>
      </c>
      <c s="34" t="s">
        <v>754</v>
      </c>
      <c s="35" t="s">
        <v>5</v>
      </c>
      <c s="6" t="s">
        <v>727</v>
      </c>
      <c s="36" t="s">
        <v>600</v>
      </c>
      <c s="37">
        <v>1</v>
      </c>
      <c s="36">
        <v>0.044</v>
      </c>
      <c s="36">
        <f>ROUND(G780*H780,6)</f>
      </c>
      <c r="L780" s="38">
        <v>0</v>
      </c>
      <c s="32">
        <f>ROUND(ROUND(L780,2)*ROUND(G780,3),2)</f>
      </c>
      <c s="36" t="s">
        <v>53</v>
      </c>
      <c>
        <f>(M780*21)/100</f>
      </c>
      <c t="s">
        <v>27</v>
      </c>
    </row>
    <row r="781" spans="1:5" ht="38.25">
      <c r="A781" s="35" t="s">
        <v>54</v>
      </c>
      <c r="E781" s="39" t="s">
        <v>755</v>
      </c>
    </row>
    <row r="782" spans="1:5" ht="12.75">
      <c r="A782" s="35" t="s">
        <v>55</v>
      </c>
      <c r="E782" s="40" t="s">
        <v>5</v>
      </c>
    </row>
    <row r="783" spans="1:5" ht="12.75">
      <c r="A783" t="s">
        <v>57</v>
      </c>
      <c r="E783" s="39" t="s">
        <v>5</v>
      </c>
    </row>
    <row r="784" spans="1:16" ht="12.75">
      <c r="A784" t="s">
        <v>49</v>
      </c>
      <c s="34" t="s">
        <v>756</v>
      </c>
      <c s="34" t="s">
        <v>757</v>
      </c>
      <c s="35" t="s">
        <v>5</v>
      </c>
      <c s="6" t="s">
        <v>666</v>
      </c>
      <c s="36" t="s">
        <v>600</v>
      </c>
      <c s="37">
        <v>1</v>
      </c>
      <c s="36">
        <v>0.044</v>
      </c>
      <c s="36">
        <f>ROUND(G784*H784,6)</f>
      </c>
      <c r="L784" s="38">
        <v>0</v>
      </c>
      <c s="32">
        <f>ROUND(ROUND(L784,2)*ROUND(G784,3),2)</f>
      </c>
      <c s="36" t="s">
        <v>53</v>
      </c>
      <c>
        <f>(M784*21)/100</f>
      </c>
      <c t="s">
        <v>27</v>
      </c>
    </row>
    <row r="785" spans="1:5" ht="38.25">
      <c r="A785" s="35" t="s">
        <v>54</v>
      </c>
      <c r="E785" s="39" t="s">
        <v>684</v>
      </c>
    </row>
    <row r="786" spans="1:5" ht="12.75">
      <c r="A786" s="35" t="s">
        <v>55</v>
      </c>
      <c r="E786" s="40" t="s">
        <v>5</v>
      </c>
    </row>
    <row r="787" spans="1:5" ht="12.75">
      <c r="A787" t="s">
        <v>57</v>
      </c>
      <c r="E787" s="39" t="s">
        <v>5</v>
      </c>
    </row>
    <row r="788" spans="1:16" ht="12.75">
      <c r="A788" t="s">
        <v>49</v>
      </c>
      <c s="34" t="s">
        <v>758</v>
      </c>
      <c s="34" t="s">
        <v>759</v>
      </c>
      <c s="35" t="s">
        <v>5</v>
      </c>
      <c s="6" t="s">
        <v>670</v>
      </c>
      <c s="36" t="s">
        <v>600</v>
      </c>
      <c s="37">
        <v>1</v>
      </c>
      <c s="36">
        <v>0.044</v>
      </c>
      <c s="36">
        <f>ROUND(G788*H788,6)</f>
      </c>
      <c r="L788" s="38">
        <v>0</v>
      </c>
      <c s="32">
        <f>ROUND(ROUND(L788,2)*ROUND(G788,3),2)</f>
      </c>
      <c s="36" t="s">
        <v>53</v>
      </c>
      <c>
        <f>(M788*21)/100</f>
      </c>
      <c t="s">
        <v>27</v>
      </c>
    </row>
    <row r="789" spans="1:5" ht="51">
      <c r="A789" s="35" t="s">
        <v>54</v>
      </c>
      <c r="E789" s="39" t="s">
        <v>760</v>
      </c>
    </row>
    <row r="790" spans="1:5" ht="12.75">
      <c r="A790" s="35" t="s">
        <v>55</v>
      </c>
      <c r="E790" s="40" t="s">
        <v>5</v>
      </c>
    </row>
    <row r="791" spans="1:5" ht="12.75">
      <c r="A791" t="s">
        <v>57</v>
      </c>
      <c r="E791" s="39" t="s">
        <v>5</v>
      </c>
    </row>
    <row r="792" spans="1:16" ht="12.75">
      <c r="A792" t="s">
        <v>49</v>
      </c>
      <c s="34" t="s">
        <v>761</v>
      </c>
      <c s="34" t="s">
        <v>762</v>
      </c>
      <c s="35" t="s">
        <v>5</v>
      </c>
      <c s="6" t="s">
        <v>662</v>
      </c>
      <c s="36" t="s">
        <v>600</v>
      </c>
      <c s="37">
        <v>1</v>
      </c>
      <c s="36">
        <v>0.044</v>
      </c>
      <c s="36">
        <f>ROUND(G792*H792,6)</f>
      </c>
      <c r="L792" s="38">
        <v>0</v>
      </c>
      <c s="32">
        <f>ROUND(ROUND(L792,2)*ROUND(G792,3),2)</f>
      </c>
      <c s="36" t="s">
        <v>53</v>
      </c>
      <c>
        <f>(M792*21)/100</f>
      </c>
      <c t="s">
        <v>27</v>
      </c>
    </row>
    <row r="793" spans="1:5" ht="38.25">
      <c r="A793" s="35" t="s">
        <v>54</v>
      </c>
      <c r="E793" s="39" t="s">
        <v>763</v>
      </c>
    </row>
    <row r="794" spans="1:5" ht="12.75">
      <c r="A794" s="35" t="s">
        <v>55</v>
      </c>
      <c r="E794" s="40" t="s">
        <v>5</v>
      </c>
    </row>
    <row r="795" spans="1:5" ht="12.75">
      <c r="A795" t="s">
        <v>57</v>
      </c>
      <c r="E795" s="39" t="s">
        <v>5</v>
      </c>
    </row>
    <row r="796" spans="1:16" ht="12.75">
      <c r="A796" t="s">
        <v>49</v>
      </c>
      <c s="34" t="s">
        <v>764</v>
      </c>
      <c s="34" t="s">
        <v>765</v>
      </c>
      <c s="35" t="s">
        <v>5</v>
      </c>
      <c s="6" t="s">
        <v>766</v>
      </c>
      <c s="36" t="s">
        <v>600</v>
      </c>
      <c s="37">
        <v>1</v>
      </c>
      <c s="36">
        <v>0.044</v>
      </c>
      <c s="36">
        <f>ROUND(G796*H796,6)</f>
      </c>
      <c r="L796" s="38">
        <v>0</v>
      </c>
      <c s="32">
        <f>ROUND(ROUND(L796,2)*ROUND(G796,3),2)</f>
      </c>
      <c s="36" t="s">
        <v>53</v>
      </c>
      <c>
        <f>(M796*21)/100</f>
      </c>
      <c t="s">
        <v>27</v>
      </c>
    </row>
    <row r="797" spans="1:5" ht="38.25">
      <c r="A797" s="35" t="s">
        <v>54</v>
      </c>
      <c r="E797" s="39" t="s">
        <v>767</v>
      </c>
    </row>
    <row r="798" spans="1:5" ht="12.75">
      <c r="A798" s="35" t="s">
        <v>55</v>
      </c>
      <c r="E798" s="40" t="s">
        <v>5</v>
      </c>
    </row>
    <row r="799" spans="1:5" ht="12.75">
      <c r="A799" t="s">
        <v>57</v>
      </c>
      <c r="E799" s="39" t="s">
        <v>5</v>
      </c>
    </row>
    <row r="800" spans="1:16" ht="12.75">
      <c r="A800" t="s">
        <v>49</v>
      </c>
      <c s="34" t="s">
        <v>768</v>
      </c>
      <c s="34" t="s">
        <v>769</v>
      </c>
      <c s="35" t="s">
        <v>5</v>
      </c>
      <c s="6" t="s">
        <v>770</v>
      </c>
      <c s="36" t="s">
        <v>600</v>
      </c>
      <c s="37">
        <v>2</v>
      </c>
      <c s="36">
        <v>0.044</v>
      </c>
      <c s="36">
        <f>ROUND(G800*H800,6)</f>
      </c>
      <c r="L800" s="38">
        <v>0</v>
      </c>
      <c s="32">
        <f>ROUND(ROUND(L800,2)*ROUND(G800,3),2)</f>
      </c>
      <c s="36" t="s">
        <v>53</v>
      </c>
      <c>
        <f>(M800*21)/100</f>
      </c>
      <c t="s">
        <v>27</v>
      </c>
    </row>
    <row r="801" spans="1:5" ht="51">
      <c r="A801" s="35" t="s">
        <v>54</v>
      </c>
      <c r="E801" s="39" t="s">
        <v>771</v>
      </c>
    </row>
    <row r="802" spans="1:5" ht="12.75">
      <c r="A802" s="35" t="s">
        <v>55</v>
      </c>
      <c r="E802" s="40" t="s">
        <v>5</v>
      </c>
    </row>
    <row r="803" spans="1:5" ht="12.75">
      <c r="A803" t="s">
        <v>57</v>
      </c>
      <c r="E803" s="39" t="s">
        <v>5</v>
      </c>
    </row>
    <row r="804" spans="1:16" ht="12.75">
      <c r="A804" t="s">
        <v>49</v>
      </c>
      <c s="34" t="s">
        <v>772</v>
      </c>
      <c s="34" t="s">
        <v>773</v>
      </c>
      <c s="35" t="s">
        <v>5</v>
      </c>
      <c s="6" t="s">
        <v>766</v>
      </c>
      <c s="36" t="s">
        <v>600</v>
      </c>
      <c s="37">
        <v>1</v>
      </c>
      <c s="36">
        <v>0.044</v>
      </c>
      <c s="36">
        <f>ROUND(G804*H804,6)</f>
      </c>
      <c r="L804" s="38">
        <v>0</v>
      </c>
      <c s="32">
        <f>ROUND(ROUND(L804,2)*ROUND(G804,3),2)</f>
      </c>
      <c s="36" t="s">
        <v>53</v>
      </c>
      <c>
        <f>(M804*21)/100</f>
      </c>
      <c t="s">
        <v>27</v>
      </c>
    </row>
    <row r="805" spans="1:5" ht="38.25">
      <c r="A805" s="35" t="s">
        <v>54</v>
      </c>
      <c r="E805" s="39" t="s">
        <v>774</v>
      </c>
    </row>
    <row r="806" spans="1:5" ht="12.75">
      <c r="A806" s="35" t="s">
        <v>55</v>
      </c>
      <c r="E806" s="40" t="s">
        <v>5</v>
      </c>
    </row>
    <row r="807" spans="1:5" ht="12.75">
      <c r="A807" t="s">
        <v>57</v>
      </c>
      <c r="E807" s="39" t="s">
        <v>5</v>
      </c>
    </row>
    <row r="808" spans="1:16" ht="12.75">
      <c r="A808" t="s">
        <v>49</v>
      </c>
      <c s="34" t="s">
        <v>775</v>
      </c>
      <c s="34" t="s">
        <v>776</v>
      </c>
      <c s="35" t="s">
        <v>5</v>
      </c>
      <c s="6" t="s">
        <v>770</v>
      </c>
      <c s="36" t="s">
        <v>600</v>
      </c>
      <c s="37">
        <v>1</v>
      </c>
      <c s="36">
        <v>0.044</v>
      </c>
      <c s="36">
        <f>ROUND(G808*H808,6)</f>
      </c>
      <c r="L808" s="38">
        <v>0</v>
      </c>
      <c s="32">
        <f>ROUND(ROUND(L808,2)*ROUND(G808,3),2)</f>
      </c>
      <c s="36" t="s">
        <v>53</v>
      </c>
      <c>
        <f>(M808*21)/100</f>
      </c>
      <c t="s">
        <v>27</v>
      </c>
    </row>
    <row r="809" spans="1:5" ht="38.25">
      <c r="A809" s="35" t="s">
        <v>54</v>
      </c>
      <c r="E809" s="39" t="s">
        <v>777</v>
      </c>
    </row>
    <row r="810" spans="1:5" ht="12.75">
      <c r="A810" s="35" t="s">
        <v>55</v>
      </c>
      <c r="E810" s="40" t="s">
        <v>5</v>
      </c>
    </row>
    <row r="811" spans="1:5" ht="12.75">
      <c r="A811" t="s">
        <v>57</v>
      </c>
      <c r="E811" s="39" t="s">
        <v>5</v>
      </c>
    </row>
    <row r="812" spans="1:16" ht="12.75">
      <c r="A812" t="s">
        <v>49</v>
      </c>
      <c s="34" t="s">
        <v>778</v>
      </c>
      <c s="34" t="s">
        <v>779</v>
      </c>
      <c s="35" t="s">
        <v>5</v>
      </c>
      <c s="6" t="s">
        <v>766</v>
      </c>
      <c s="36" t="s">
        <v>600</v>
      </c>
      <c s="37">
        <v>1</v>
      </c>
      <c s="36">
        <v>0.044</v>
      </c>
      <c s="36">
        <f>ROUND(G812*H812,6)</f>
      </c>
      <c r="L812" s="38">
        <v>0</v>
      </c>
      <c s="32">
        <f>ROUND(ROUND(L812,2)*ROUND(G812,3),2)</f>
      </c>
      <c s="36" t="s">
        <v>53</v>
      </c>
      <c>
        <f>(M812*21)/100</f>
      </c>
      <c t="s">
        <v>27</v>
      </c>
    </row>
    <row r="813" spans="1:5" ht="38.25">
      <c r="A813" s="35" t="s">
        <v>54</v>
      </c>
      <c r="E813" s="39" t="s">
        <v>780</v>
      </c>
    </row>
    <row r="814" spans="1:5" ht="12.75">
      <c r="A814" s="35" t="s">
        <v>55</v>
      </c>
      <c r="E814" s="40" t="s">
        <v>5</v>
      </c>
    </row>
    <row r="815" spans="1:5" ht="12.75">
      <c r="A815" t="s">
        <v>57</v>
      </c>
      <c r="E815" s="39" t="s">
        <v>5</v>
      </c>
    </row>
    <row r="816" spans="1:16" ht="12.75">
      <c r="A816" t="s">
        <v>49</v>
      </c>
      <c s="34" t="s">
        <v>781</v>
      </c>
      <c s="34" t="s">
        <v>782</v>
      </c>
      <c s="35" t="s">
        <v>5</v>
      </c>
      <c s="6" t="s">
        <v>770</v>
      </c>
      <c s="36" t="s">
        <v>600</v>
      </c>
      <c s="37">
        <v>1</v>
      </c>
      <c s="36">
        <v>0.044</v>
      </c>
      <c s="36">
        <f>ROUND(G816*H816,6)</f>
      </c>
      <c r="L816" s="38">
        <v>0</v>
      </c>
      <c s="32">
        <f>ROUND(ROUND(L816,2)*ROUND(G816,3),2)</f>
      </c>
      <c s="36" t="s">
        <v>53</v>
      </c>
      <c>
        <f>(M816*21)/100</f>
      </c>
      <c t="s">
        <v>27</v>
      </c>
    </row>
    <row r="817" spans="1:5" ht="38.25">
      <c r="A817" s="35" t="s">
        <v>54</v>
      </c>
      <c r="E817" s="39" t="s">
        <v>783</v>
      </c>
    </row>
    <row r="818" spans="1:5" ht="12.75">
      <c r="A818" s="35" t="s">
        <v>55</v>
      </c>
      <c r="E818" s="40" t="s">
        <v>5</v>
      </c>
    </row>
    <row r="819" spans="1:5" ht="12.75">
      <c r="A819" t="s">
        <v>57</v>
      </c>
      <c r="E819" s="39" t="s">
        <v>5</v>
      </c>
    </row>
    <row r="820" spans="1:16" ht="12.75">
      <c r="A820" t="s">
        <v>49</v>
      </c>
      <c s="34" t="s">
        <v>784</v>
      </c>
      <c s="34" t="s">
        <v>785</v>
      </c>
      <c s="35" t="s">
        <v>5</v>
      </c>
      <c s="6" t="s">
        <v>766</v>
      </c>
      <c s="36" t="s">
        <v>600</v>
      </c>
      <c s="37">
        <v>1</v>
      </c>
      <c s="36">
        <v>0.044</v>
      </c>
      <c s="36">
        <f>ROUND(G820*H820,6)</f>
      </c>
      <c r="L820" s="38">
        <v>0</v>
      </c>
      <c s="32">
        <f>ROUND(ROUND(L820,2)*ROUND(G820,3),2)</f>
      </c>
      <c s="36" t="s">
        <v>53</v>
      </c>
      <c>
        <f>(M820*21)/100</f>
      </c>
      <c t="s">
        <v>27</v>
      </c>
    </row>
    <row r="821" spans="1:5" ht="38.25">
      <c r="A821" s="35" t="s">
        <v>54</v>
      </c>
      <c r="E821" s="39" t="s">
        <v>786</v>
      </c>
    </row>
    <row r="822" spans="1:5" ht="12.75">
      <c r="A822" s="35" t="s">
        <v>55</v>
      </c>
      <c r="E822" s="40" t="s">
        <v>5</v>
      </c>
    </row>
    <row r="823" spans="1:5" ht="12.75">
      <c r="A823" t="s">
        <v>57</v>
      </c>
      <c r="E823" s="39" t="s">
        <v>5</v>
      </c>
    </row>
    <row r="824" spans="1:16" ht="12.75">
      <c r="A824" t="s">
        <v>49</v>
      </c>
      <c s="34" t="s">
        <v>787</v>
      </c>
      <c s="34" t="s">
        <v>788</v>
      </c>
      <c s="35" t="s">
        <v>5</v>
      </c>
      <c s="6" t="s">
        <v>789</v>
      </c>
      <c s="36" t="s">
        <v>600</v>
      </c>
      <c s="37">
        <v>1</v>
      </c>
      <c s="36">
        <v>0.044</v>
      </c>
      <c s="36">
        <f>ROUND(G824*H824,6)</f>
      </c>
      <c r="L824" s="38">
        <v>0</v>
      </c>
      <c s="32">
        <f>ROUND(ROUND(L824,2)*ROUND(G824,3),2)</f>
      </c>
      <c s="36" t="s">
        <v>53</v>
      </c>
      <c>
        <f>(M824*21)/100</f>
      </c>
      <c t="s">
        <v>27</v>
      </c>
    </row>
    <row r="825" spans="1:5" ht="38.25">
      <c r="A825" s="35" t="s">
        <v>54</v>
      </c>
      <c r="E825" s="39" t="s">
        <v>790</v>
      </c>
    </row>
    <row r="826" spans="1:5" ht="12.75">
      <c r="A826" s="35" t="s">
        <v>55</v>
      </c>
      <c r="E826" s="40" t="s">
        <v>5</v>
      </c>
    </row>
    <row r="827" spans="1:5" ht="12.75">
      <c r="A827" t="s">
        <v>57</v>
      </c>
      <c r="E827" s="39" t="s">
        <v>5</v>
      </c>
    </row>
    <row r="828" spans="1:16" ht="12.75">
      <c r="A828" t="s">
        <v>49</v>
      </c>
      <c s="34" t="s">
        <v>791</v>
      </c>
      <c s="34" t="s">
        <v>792</v>
      </c>
      <c s="35" t="s">
        <v>5</v>
      </c>
      <c s="6" t="s">
        <v>789</v>
      </c>
      <c s="36" t="s">
        <v>600</v>
      </c>
      <c s="37">
        <v>1</v>
      </c>
      <c s="36">
        <v>0.044</v>
      </c>
      <c s="36">
        <f>ROUND(G828*H828,6)</f>
      </c>
      <c r="L828" s="38">
        <v>0</v>
      </c>
      <c s="32">
        <f>ROUND(ROUND(L828,2)*ROUND(G828,3),2)</f>
      </c>
      <c s="36" t="s">
        <v>53</v>
      </c>
      <c>
        <f>(M828*21)/100</f>
      </c>
      <c t="s">
        <v>27</v>
      </c>
    </row>
    <row r="829" spans="1:5" ht="38.25">
      <c r="A829" s="35" t="s">
        <v>54</v>
      </c>
      <c r="E829" s="39" t="s">
        <v>790</v>
      </c>
    </row>
    <row r="830" spans="1:5" ht="12.75">
      <c r="A830" s="35" t="s">
        <v>55</v>
      </c>
      <c r="E830" s="40" t="s">
        <v>5</v>
      </c>
    </row>
    <row r="831" spans="1:5" ht="12.75">
      <c r="A831" t="s">
        <v>57</v>
      </c>
      <c r="E831" s="39" t="s">
        <v>5</v>
      </c>
    </row>
    <row r="832" spans="1:16" ht="12.75">
      <c r="A832" t="s">
        <v>49</v>
      </c>
      <c s="34" t="s">
        <v>793</v>
      </c>
      <c s="34" t="s">
        <v>794</v>
      </c>
      <c s="35" t="s">
        <v>5</v>
      </c>
      <c s="6" t="s">
        <v>770</v>
      </c>
      <c s="36" t="s">
        <v>600</v>
      </c>
      <c s="37">
        <v>1</v>
      </c>
      <c s="36">
        <v>0.044</v>
      </c>
      <c s="36">
        <f>ROUND(G832*H832,6)</f>
      </c>
      <c r="L832" s="38">
        <v>0</v>
      </c>
      <c s="32">
        <f>ROUND(ROUND(L832,2)*ROUND(G832,3),2)</f>
      </c>
      <c s="36" t="s">
        <v>53</v>
      </c>
      <c>
        <f>(M832*21)/100</f>
      </c>
      <c t="s">
        <v>27</v>
      </c>
    </row>
    <row r="833" spans="1:5" ht="38.25">
      <c r="A833" s="35" t="s">
        <v>54</v>
      </c>
      <c r="E833" s="39" t="s">
        <v>795</v>
      </c>
    </row>
    <row r="834" spans="1:5" ht="12.75">
      <c r="A834" s="35" t="s">
        <v>55</v>
      </c>
      <c r="E834" s="40" t="s">
        <v>5</v>
      </c>
    </row>
    <row r="835" spans="1:5" ht="12.75">
      <c r="A835" t="s">
        <v>57</v>
      </c>
      <c r="E835" s="39" t="s">
        <v>5</v>
      </c>
    </row>
    <row r="836" spans="1:16" ht="12.75">
      <c r="A836" t="s">
        <v>49</v>
      </c>
      <c s="34" t="s">
        <v>796</v>
      </c>
      <c s="34" t="s">
        <v>797</v>
      </c>
      <c s="35" t="s">
        <v>5</v>
      </c>
      <c s="6" t="s">
        <v>770</v>
      </c>
      <c s="36" t="s">
        <v>600</v>
      </c>
      <c s="37">
        <v>1</v>
      </c>
      <c s="36">
        <v>0.044</v>
      </c>
      <c s="36">
        <f>ROUND(G836*H836,6)</f>
      </c>
      <c r="L836" s="38">
        <v>0</v>
      </c>
      <c s="32">
        <f>ROUND(ROUND(L836,2)*ROUND(G836,3),2)</f>
      </c>
      <c s="36" t="s">
        <v>53</v>
      </c>
      <c>
        <f>(M836*21)/100</f>
      </c>
      <c t="s">
        <v>27</v>
      </c>
    </row>
    <row r="837" spans="1:5" ht="38.25">
      <c r="A837" s="35" t="s">
        <v>54</v>
      </c>
      <c r="E837" s="39" t="s">
        <v>795</v>
      </c>
    </row>
    <row r="838" spans="1:5" ht="12.75">
      <c r="A838" s="35" t="s">
        <v>55</v>
      </c>
      <c r="E838" s="40" t="s">
        <v>5</v>
      </c>
    </row>
    <row r="839" spans="1:5" ht="12.75">
      <c r="A839" t="s">
        <v>57</v>
      </c>
      <c r="E839" s="39" t="s">
        <v>5</v>
      </c>
    </row>
    <row r="840" spans="1:16" ht="12.75">
      <c r="A840" t="s">
        <v>49</v>
      </c>
      <c s="34" t="s">
        <v>798</v>
      </c>
      <c s="34" t="s">
        <v>799</v>
      </c>
      <c s="35" t="s">
        <v>5</v>
      </c>
      <c s="6" t="s">
        <v>800</v>
      </c>
      <c s="36" t="s">
        <v>600</v>
      </c>
      <c s="37">
        <v>1</v>
      </c>
      <c s="36">
        <v>0.044</v>
      </c>
      <c s="36">
        <f>ROUND(G840*H840,6)</f>
      </c>
      <c r="L840" s="38">
        <v>0</v>
      </c>
      <c s="32">
        <f>ROUND(ROUND(L840,2)*ROUND(G840,3),2)</f>
      </c>
      <c s="36" t="s">
        <v>53</v>
      </c>
      <c>
        <f>(M840*21)/100</f>
      </c>
      <c t="s">
        <v>27</v>
      </c>
    </row>
    <row r="841" spans="1:5" ht="51">
      <c r="A841" s="35" t="s">
        <v>54</v>
      </c>
      <c r="E841" s="39" t="s">
        <v>801</v>
      </c>
    </row>
    <row r="842" spans="1:5" ht="12.75">
      <c r="A842" s="35" t="s">
        <v>55</v>
      </c>
      <c r="E842" s="40" t="s">
        <v>5</v>
      </c>
    </row>
    <row r="843" spans="1:5" ht="12.75">
      <c r="A843" t="s">
        <v>57</v>
      </c>
      <c r="E843" s="39" t="s">
        <v>5</v>
      </c>
    </row>
    <row r="844" spans="1:16" ht="12.75">
      <c r="A844" t="s">
        <v>49</v>
      </c>
      <c s="34" t="s">
        <v>802</v>
      </c>
      <c s="34" t="s">
        <v>803</v>
      </c>
      <c s="35" t="s">
        <v>5</v>
      </c>
      <c s="6" t="s">
        <v>789</v>
      </c>
      <c s="36" t="s">
        <v>600</v>
      </c>
      <c s="37">
        <v>1</v>
      </c>
      <c s="36">
        <v>0.044</v>
      </c>
      <c s="36">
        <f>ROUND(G844*H844,6)</f>
      </c>
      <c r="L844" s="38">
        <v>0</v>
      </c>
      <c s="32">
        <f>ROUND(ROUND(L844,2)*ROUND(G844,3),2)</f>
      </c>
      <c s="36" t="s">
        <v>53</v>
      </c>
      <c>
        <f>(M844*21)/100</f>
      </c>
      <c t="s">
        <v>27</v>
      </c>
    </row>
    <row r="845" spans="1:5" ht="38.25">
      <c r="A845" s="35" t="s">
        <v>54</v>
      </c>
      <c r="E845" s="39" t="s">
        <v>790</v>
      </c>
    </row>
    <row r="846" spans="1:5" ht="12.75">
      <c r="A846" s="35" t="s">
        <v>55</v>
      </c>
      <c r="E846" s="40" t="s">
        <v>5</v>
      </c>
    </row>
    <row r="847" spans="1:5" ht="12.75">
      <c r="A847" t="s">
        <v>57</v>
      </c>
      <c r="E847" s="39" t="s">
        <v>5</v>
      </c>
    </row>
    <row r="848" spans="1:16" ht="12.75">
      <c r="A848" t="s">
        <v>49</v>
      </c>
      <c s="34" t="s">
        <v>804</v>
      </c>
      <c s="34" t="s">
        <v>805</v>
      </c>
      <c s="35" t="s">
        <v>5</v>
      </c>
      <c s="6" t="s">
        <v>789</v>
      </c>
      <c s="36" t="s">
        <v>600</v>
      </c>
      <c s="37">
        <v>1</v>
      </c>
      <c s="36">
        <v>0.044</v>
      </c>
      <c s="36">
        <f>ROUND(G848*H848,6)</f>
      </c>
      <c r="L848" s="38">
        <v>0</v>
      </c>
      <c s="32">
        <f>ROUND(ROUND(L848,2)*ROUND(G848,3),2)</f>
      </c>
      <c s="36" t="s">
        <v>53</v>
      </c>
      <c>
        <f>(M848*21)/100</f>
      </c>
      <c t="s">
        <v>27</v>
      </c>
    </row>
    <row r="849" spans="1:5" ht="38.25">
      <c r="A849" s="35" t="s">
        <v>54</v>
      </c>
      <c r="E849" s="39" t="s">
        <v>790</v>
      </c>
    </row>
    <row r="850" spans="1:5" ht="12.75">
      <c r="A850" s="35" t="s">
        <v>55</v>
      </c>
      <c r="E850" s="40" t="s">
        <v>5</v>
      </c>
    </row>
    <row r="851" spans="1:5" ht="12.75">
      <c r="A851" t="s">
        <v>57</v>
      </c>
      <c r="E851" s="39" t="s">
        <v>5</v>
      </c>
    </row>
    <row r="852" spans="1:16" ht="12.75">
      <c r="A852" t="s">
        <v>49</v>
      </c>
      <c s="34" t="s">
        <v>806</v>
      </c>
      <c s="34" t="s">
        <v>807</v>
      </c>
      <c s="35" t="s">
        <v>5</v>
      </c>
      <c s="6" t="s">
        <v>770</v>
      </c>
      <c s="36" t="s">
        <v>600</v>
      </c>
      <c s="37">
        <v>1</v>
      </c>
      <c s="36">
        <v>0.044</v>
      </c>
      <c s="36">
        <f>ROUND(G852*H852,6)</f>
      </c>
      <c r="L852" s="38">
        <v>0</v>
      </c>
      <c s="32">
        <f>ROUND(ROUND(L852,2)*ROUND(G852,3),2)</f>
      </c>
      <c s="36" t="s">
        <v>53</v>
      </c>
      <c>
        <f>(M852*21)/100</f>
      </c>
      <c t="s">
        <v>27</v>
      </c>
    </row>
    <row r="853" spans="1:5" ht="51">
      <c r="A853" s="35" t="s">
        <v>54</v>
      </c>
      <c r="E853" s="39" t="s">
        <v>808</v>
      </c>
    </row>
    <row r="854" spans="1:5" ht="12.75">
      <c r="A854" s="35" t="s">
        <v>55</v>
      </c>
      <c r="E854" s="40" t="s">
        <v>5</v>
      </c>
    </row>
    <row r="855" spans="1:5" ht="12.75">
      <c r="A855" t="s">
        <v>57</v>
      </c>
      <c r="E855" s="39" t="s">
        <v>5</v>
      </c>
    </row>
    <row r="856" spans="1:16" ht="12.75">
      <c r="A856" t="s">
        <v>49</v>
      </c>
      <c s="34" t="s">
        <v>809</v>
      </c>
      <c s="34" t="s">
        <v>810</v>
      </c>
      <c s="35" t="s">
        <v>5</v>
      </c>
      <c s="6" t="s">
        <v>766</v>
      </c>
      <c s="36" t="s">
        <v>600</v>
      </c>
      <c s="37">
        <v>1</v>
      </c>
      <c s="36">
        <v>0.044</v>
      </c>
      <c s="36">
        <f>ROUND(G856*H856,6)</f>
      </c>
      <c r="L856" s="38">
        <v>0</v>
      </c>
      <c s="32">
        <f>ROUND(ROUND(L856,2)*ROUND(G856,3),2)</f>
      </c>
      <c s="36" t="s">
        <v>53</v>
      </c>
      <c>
        <f>(M856*21)/100</f>
      </c>
      <c t="s">
        <v>27</v>
      </c>
    </row>
    <row r="857" spans="1:5" ht="51">
      <c r="A857" s="35" t="s">
        <v>54</v>
      </c>
      <c r="E857" s="39" t="s">
        <v>811</v>
      </c>
    </row>
    <row r="858" spans="1:5" ht="12.75">
      <c r="A858" s="35" t="s">
        <v>55</v>
      </c>
      <c r="E858" s="40" t="s">
        <v>5</v>
      </c>
    </row>
    <row r="859" spans="1:5" ht="12.75">
      <c r="A859" t="s">
        <v>57</v>
      </c>
      <c r="E859" s="39" t="s">
        <v>5</v>
      </c>
    </row>
    <row r="860" spans="1:16" ht="12.75">
      <c r="A860" t="s">
        <v>49</v>
      </c>
      <c s="34" t="s">
        <v>812</v>
      </c>
      <c s="34" t="s">
        <v>813</v>
      </c>
      <c s="35" t="s">
        <v>5</v>
      </c>
      <c s="6" t="s">
        <v>770</v>
      </c>
      <c s="36" t="s">
        <v>600</v>
      </c>
      <c s="37">
        <v>1</v>
      </c>
      <c s="36">
        <v>0.044</v>
      </c>
      <c s="36">
        <f>ROUND(G860*H860,6)</f>
      </c>
      <c r="L860" s="38">
        <v>0</v>
      </c>
      <c s="32">
        <f>ROUND(ROUND(L860,2)*ROUND(G860,3),2)</f>
      </c>
      <c s="36" t="s">
        <v>53</v>
      </c>
      <c>
        <f>(M860*21)/100</f>
      </c>
      <c t="s">
        <v>27</v>
      </c>
    </row>
    <row r="861" spans="1:5" ht="51">
      <c r="A861" s="35" t="s">
        <v>54</v>
      </c>
      <c r="E861" s="39" t="s">
        <v>814</v>
      </c>
    </row>
    <row r="862" spans="1:5" ht="12.75">
      <c r="A862" s="35" t="s">
        <v>55</v>
      </c>
      <c r="E862" s="40" t="s">
        <v>5</v>
      </c>
    </row>
    <row r="863" spans="1:5" ht="12.75">
      <c r="A863" t="s">
        <v>57</v>
      </c>
      <c r="E863" s="39" t="s">
        <v>5</v>
      </c>
    </row>
    <row r="864" spans="1:16" ht="12.75">
      <c r="A864" t="s">
        <v>49</v>
      </c>
      <c s="34" t="s">
        <v>815</v>
      </c>
      <c s="34" t="s">
        <v>816</v>
      </c>
      <c s="35" t="s">
        <v>5</v>
      </c>
      <c s="6" t="s">
        <v>770</v>
      </c>
      <c s="36" t="s">
        <v>600</v>
      </c>
      <c s="37">
        <v>1</v>
      </c>
      <c s="36">
        <v>0.044</v>
      </c>
      <c s="36">
        <f>ROUND(G864*H864,6)</f>
      </c>
      <c r="L864" s="38">
        <v>0</v>
      </c>
      <c s="32">
        <f>ROUND(ROUND(L864,2)*ROUND(G864,3),2)</f>
      </c>
      <c s="36" t="s">
        <v>53</v>
      </c>
      <c>
        <f>(M864*21)/100</f>
      </c>
      <c t="s">
        <v>27</v>
      </c>
    </row>
    <row r="865" spans="1:5" ht="38.25">
      <c r="A865" s="35" t="s">
        <v>54</v>
      </c>
      <c r="E865" s="39" t="s">
        <v>817</v>
      </c>
    </row>
    <row r="866" spans="1:5" ht="12.75">
      <c r="A866" s="35" t="s">
        <v>55</v>
      </c>
      <c r="E866" s="40" t="s">
        <v>5</v>
      </c>
    </row>
    <row r="867" spans="1:5" ht="12.75">
      <c r="A867" t="s">
        <v>57</v>
      </c>
      <c r="E867" s="39" t="s">
        <v>5</v>
      </c>
    </row>
    <row r="868" spans="1:16" ht="12.75">
      <c r="A868" t="s">
        <v>49</v>
      </c>
      <c s="34" t="s">
        <v>818</v>
      </c>
      <c s="34" t="s">
        <v>819</v>
      </c>
      <c s="35" t="s">
        <v>5</v>
      </c>
      <c s="6" t="s">
        <v>770</v>
      </c>
      <c s="36" t="s">
        <v>600</v>
      </c>
      <c s="37">
        <v>1</v>
      </c>
      <c s="36">
        <v>0.044</v>
      </c>
      <c s="36">
        <f>ROUND(G868*H868,6)</f>
      </c>
      <c r="L868" s="38">
        <v>0</v>
      </c>
      <c s="32">
        <f>ROUND(ROUND(L868,2)*ROUND(G868,3),2)</f>
      </c>
      <c s="36" t="s">
        <v>53</v>
      </c>
      <c>
        <f>(M868*21)/100</f>
      </c>
      <c t="s">
        <v>27</v>
      </c>
    </row>
    <row r="869" spans="1:5" ht="38.25">
      <c r="A869" s="35" t="s">
        <v>54</v>
      </c>
      <c r="E869" s="39" t="s">
        <v>783</v>
      </c>
    </row>
    <row r="870" spans="1:5" ht="12.75">
      <c r="A870" s="35" t="s">
        <v>55</v>
      </c>
      <c r="E870" s="40" t="s">
        <v>5</v>
      </c>
    </row>
    <row r="871" spans="1:5" ht="12.75">
      <c r="A871" t="s">
        <v>57</v>
      </c>
      <c r="E871" s="39" t="s">
        <v>5</v>
      </c>
    </row>
    <row r="872" spans="1:16" ht="12.75">
      <c r="A872" t="s">
        <v>49</v>
      </c>
      <c s="34" t="s">
        <v>820</v>
      </c>
      <c s="34" t="s">
        <v>821</v>
      </c>
      <c s="35" t="s">
        <v>5</v>
      </c>
      <c s="6" t="s">
        <v>789</v>
      </c>
      <c s="36" t="s">
        <v>600</v>
      </c>
      <c s="37">
        <v>1</v>
      </c>
      <c s="36">
        <v>0.044</v>
      </c>
      <c s="36">
        <f>ROUND(G872*H872,6)</f>
      </c>
      <c r="L872" s="38">
        <v>0</v>
      </c>
      <c s="32">
        <f>ROUND(ROUND(L872,2)*ROUND(G872,3),2)</f>
      </c>
      <c s="36" t="s">
        <v>53</v>
      </c>
      <c>
        <f>(M872*21)/100</f>
      </c>
      <c t="s">
        <v>27</v>
      </c>
    </row>
    <row r="873" spans="1:5" ht="38.25">
      <c r="A873" s="35" t="s">
        <v>54</v>
      </c>
      <c r="E873" s="39" t="s">
        <v>822</v>
      </c>
    </row>
    <row r="874" spans="1:5" ht="12.75">
      <c r="A874" s="35" t="s">
        <v>55</v>
      </c>
      <c r="E874" s="40" t="s">
        <v>5</v>
      </c>
    </row>
    <row r="875" spans="1:5" ht="12.75">
      <c r="A875" t="s">
        <v>57</v>
      </c>
      <c r="E875" s="39" t="s">
        <v>5</v>
      </c>
    </row>
    <row r="876" spans="1:16" ht="12.75">
      <c r="A876" t="s">
        <v>49</v>
      </c>
      <c s="34" t="s">
        <v>823</v>
      </c>
      <c s="34" t="s">
        <v>824</v>
      </c>
      <c s="35" t="s">
        <v>5</v>
      </c>
      <c s="6" t="s">
        <v>789</v>
      </c>
      <c s="36" t="s">
        <v>600</v>
      </c>
      <c s="37">
        <v>1</v>
      </c>
      <c s="36">
        <v>0.044</v>
      </c>
      <c s="36">
        <f>ROUND(G876*H876,6)</f>
      </c>
      <c r="L876" s="38">
        <v>0</v>
      </c>
      <c s="32">
        <f>ROUND(ROUND(L876,2)*ROUND(G876,3),2)</f>
      </c>
      <c s="36" t="s">
        <v>53</v>
      </c>
      <c>
        <f>(M876*21)/100</f>
      </c>
      <c t="s">
        <v>27</v>
      </c>
    </row>
    <row r="877" spans="1:5" ht="38.25">
      <c r="A877" s="35" t="s">
        <v>54</v>
      </c>
      <c r="E877" s="39" t="s">
        <v>825</v>
      </c>
    </row>
    <row r="878" spans="1:5" ht="12.75">
      <c r="A878" s="35" t="s">
        <v>55</v>
      </c>
      <c r="E878" s="40" t="s">
        <v>5</v>
      </c>
    </row>
    <row r="879" spans="1:5" ht="12.75">
      <c r="A879" t="s">
        <v>57</v>
      </c>
      <c r="E879" s="39" t="s">
        <v>5</v>
      </c>
    </row>
    <row r="880" spans="1:16" ht="12.75">
      <c r="A880" t="s">
        <v>49</v>
      </c>
      <c s="34" t="s">
        <v>826</v>
      </c>
      <c s="34" t="s">
        <v>827</v>
      </c>
      <c s="35" t="s">
        <v>5</v>
      </c>
      <c s="6" t="s">
        <v>789</v>
      </c>
      <c s="36" t="s">
        <v>600</v>
      </c>
      <c s="37">
        <v>1</v>
      </c>
      <c s="36">
        <v>0.044</v>
      </c>
      <c s="36">
        <f>ROUND(G880*H880,6)</f>
      </c>
      <c r="L880" s="38">
        <v>0</v>
      </c>
      <c s="32">
        <f>ROUND(ROUND(L880,2)*ROUND(G880,3),2)</f>
      </c>
      <c s="36" t="s">
        <v>53</v>
      </c>
      <c>
        <f>(M880*21)/100</f>
      </c>
      <c t="s">
        <v>27</v>
      </c>
    </row>
    <row r="881" spans="1:5" ht="38.25">
      <c r="A881" s="35" t="s">
        <v>54</v>
      </c>
      <c r="E881" s="39" t="s">
        <v>825</v>
      </c>
    </row>
    <row r="882" spans="1:5" ht="12.75">
      <c r="A882" s="35" t="s">
        <v>55</v>
      </c>
      <c r="E882" s="40" t="s">
        <v>5</v>
      </c>
    </row>
    <row r="883" spans="1:5" ht="12.75">
      <c r="A883" t="s">
        <v>57</v>
      </c>
      <c r="E883" s="39" t="s">
        <v>5</v>
      </c>
    </row>
    <row r="884" spans="1:16" ht="12.75">
      <c r="A884" t="s">
        <v>49</v>
      </c>
      <c s="34" t="s">
        <v>828</v>
      </c>
      <c s="34" t="s">
        <v>829</v>
      </c>
      <c s="35" t="s">
        <v>5</v>
      </c>
      <c s="6" t="s">
        <v>800</v>
      </c>
      <c s="36" t="s">
        <v>600</v>
      </c>
      <c s="37">
        <v>1</v>
      </c>
      <c s="36">
        <v>0.044</v>
      </c>
      <c s="36">
        <f>ROUND(G884*H884,6)</f>
      </c>
      <c r="L884" s="38">
        <v>0</v>
      </c>
      <c s="32">
        <f>ROUND(ROUND(L884,2)*ROUND(G884,3),2)</f>
      </c>
      <c s="36" t="s">
        <v>53</v>
      </c>
      <c>
        <f>(M884*21)/100</f>
      </c>
      <c t="s">
        <v>27</v>
      </c>
    </row>
    <row r="885" spans="1:5" ht="38.25">
      <c r="A885" s="35" t="s">
        <v>54</v>
      </c>
      <c r="E885" s="39" t="s">
        <v>830</v>
      </c>
    </row>
    <row r="886" spans="1:5" ht="12.75">
      <c r="A886" s="35" t="s">
        <v>55</v>
      </c>
      <c r="E886" s="40" t="s">
        <v>5</v>
      </c>
    </row>
    <row r="887" spans="1:5" ht="12.75">
      <c r="A887" t="s">
        <v>57</v>
      </c>
      <c r="E887" s="39" t="s">
        <v>5</v>
      </c>
    </row>
    <row r="888" spans="1:16" ht="12.75">
      <c r="A888" t="s">
        <v>49</v>
      </c>
      <c s="34" t="s">
        <v>831</v>
      </c>
      <c s="34" t="s">
        <v>832</v>
      </c>
      <c s="35" t="s">
        <v>5</v>
      </c>
      <c s="6" t="s">
        <v>766</v>
      </c>
      <c s="36" t="s">
        <v>600</v>
      </c>
      <c s="37">
        <v>1</v>
      </c>
      <c s="36">
        <v>0.044</v>
      </c>
      <c s="36">
        <f>ROUND(G888*H888,6)</f>
      </c>
      <c r="L888" s="38">
        <v>0</v>
      </c>
      <c s="32">
        <f>ROUND(ROUND(L888,2)*ROUND(G888,3),2)</f>
      </c>
      <c s="36" t="s">
        <v>53</v>
      </c>
      <c>
        <f>(M888*21)/100</f>
      </c>
      <c t="s">
        <v>27</v>
      </c>
    </row>
    <row r="889" spans="1:5" ht="38.25">
      <c r="A889" s="35" t="s">
        <v>54</v>
      </c>
      <c r="E889" s="39" t="s">
        <v>833</v>
      </c>
    </row>
    <row r="890" spans="1:5" ht="12.75">
      <c r="A890" s="35" t="s">
        <v>55</v>
      </c>
      <c r="E890" s="40" t="s">
        <v>5</v>
      </c>
    </row>
    <row r="891" spans="1:5" ht="12.75">
      <c r="A891" t="s">
        <v>57</v>
      </c>
      <c r="E891" s="39" t="s">
        <v>5</v>
      </c>
    </row>
    <row r="892" spans="1:16" ht="12.75">
      <c r="A892" t="s">
        <v>49</v>
      </c>
      <c s="34" t="s">
        <v>834</v>
      </c>
      <c s="34" t="s">
        <v>835</v>
      </c>
      <c s="35" t="s">
        <v>5</v>
      </c>
      <c s="6" t="s">
        <v>766</v>
      </c>
      <c s="36" t="s">
        <v>600</v>
      </c>
      <c s="37">
        <v>1</v>
      </c>
      <c s="36">
        <v>0.044</v>
      </c>
      <c s="36">
        <f>ROUND(G892*H892,6)</f>
      </c>
      <c r="L892" s="38">
        <v>0</v>
      </c>
      <c s="32">
        <f>ROUND(ROUND(L892,2)*ROUND(G892,3),2)</f>
      </c>
      <c s="36" t="s">
        <v>53</v>
      </c>
      <c>
        <f>(M892*21)/100</f>
      </c>
      <c t="s">
        <v>27</v>
      </c>
    </row>
    <row r="893" spans="1:5" ht="38.25">
      <c r="A893" s="35" t="s">
        <v>54</v>
      </c>
      <c r="E893" s="39" t="s">
        <v>836</v>
      </c>
    </row>
    <row r="894" spans="1:5" ht="12.75">
      <c r="A894" s="35" t="s">
        <v>55</v>
      </c>
      <c r="E894" s="40" t="s">
        <v>5</v>
      </c>
    </row>
    <row r="895" spans="1:5" ht="12.75">
      <c r="A895" t="s">
        <v>57</v>
      </c>
      <c r="E895" s="39" t="s">
        <v>5</v>
      </c>
    </row>
    <row r="896" spans="1:16" ht="12.75">
      <c r="A896" t="s">
        <v>49</v>
      </c>
      <c s="34" t="s">
        <v>837</v>
      </c>
      <c s="34" t="s">
        <v>838</v>
      </c>
      <c s="35" t="s">
        <v>5</v>
      </c>
      <c s="6" t="s">
        <v>770</v>
      </c>
      <c s="36" t="s">
        <v>600</v>
      </c>
      <c s="37">
        <v>1</v>
      </c>
      <c s="36">
        <v>0.044</v>
      </c>
      <c s="36">
        <f>ROUND(G896*H896,6)</f>
      </c>
      <c r="L896" s="38">
        <v>0</v>
      </c>
      <c s="32">
        <f>ROUND(ROUND(L896,2)*ROUND(G896,3),2)</f>
      </c>
      <c s="36" t="s">
        <v>53</v>
      </c>
      <c>
        <f>(M896*21)/100</f>
      </c>
      <c t="s">
        <v>27</v>
      </c>
    </row>
    <row r="897" spans="1:5" ht="38.25">
      <c r="A897" s="35" t="s">
        <v>54</v>
      </c>
      <c r="E897" s="39" t="s">
        <v>817</v>
      </c>
    </row>
    <row r="898" spans="1:5" ht="12.75">
      <c r="A898" s="35" t="s">
        <v>55</v>
      </c>
      <c r="E898" s="40" t="s">
        <v>5</v>
      </c>
    </row>
    <row r="899" spans="1:5" ht="12.75">
      <c r="A899" t="s">
        <v>57</v>
      </c>
      <c r="E899" s="39" t="s">
        <v>5</v>
      </c>
    </row>
    <row r="900" spans="1:16" ht="12.75">
      <c r="A900" t="s">
        <v>49</v>
      </c>
      <c s="34" t="s">
        <v>839</v>
      </c>
      <c s="34" t="s">
        <v>840</v>
      </c>
      <c s="35" t="s">
        <v>5</v>
      </c>
      <c s="6" t="s">
        <v>770</v>
      </c>
      <c s="36" t="s">
        <v>600</v>
      </c>
      <c s="37">
        <v>1</v>
      </c>
      <c s="36">
        <v>0.044</v>
      </c>
      <c s="36">
        <f>ROUND(G900*H900,6)</f>
      </c>
      <c r="L900" s="38">
        <v>0</v>
      </c>
      <c s="32">
        <f>ROUND(ROUND(L900,2)*ROUND(G900,3),2)</f>
      </c>
      <c s="36" t="s">
        <v>53</v>
      </c>
      <c>
        <f>(M900*21)/100</f>
      </c>
      <c t="s">
        <v>27</v>
      </c>
    </row>
    <row r="901" spans="1:5" ht="38.25">
      <c r="A901" s="35" t="s">
        <v>54</v>
      </c>
      <c r="E901" s="39" t="s">
        <v>817</v>
      </c>
    </row>
    <row r="902" spans="1:5" ht="12.75">
      <c r="A902" s="35" t="s">
        <v>55</v>
      </c>
      <c r="E902" s="40" t="s">
        <v>5</v>
      </c>
    </row>
    <row r="903" spans="1:5" ht="12.75">
      <c r="A903" t="s">
        <v>57</v>
      </c>
      <c r="E903" s="39" t="s">
        <v>5</v>
      </c>
    </row>
    <row r="904" spans="1:16" ht="12.75">
      <c r="A904" t="s">
        <v>49</v>
      </c>
      <c s="34" t="s">
        <v>841</v>
      </c>
      <c s="34" t="s">
        <v>842</v>
      </c>
      <c s="35" t="s">
        <v>5</v>
      </c>
      <c s="6" t="s">
        <v>766</v>
      </c>
      <c s="36" t="s">
        <v>600</v>
      </c>
      <c s="37">
        <v>1</v>
      </c>
      <c s="36">
        <v>0.044</v>
      </c>
      <c s="36">
        <f>ROUND(G904*H904,6)</f>
      </c>
      <c r="L904" s="38">
        <v>0</v>
      </c>
      <c s="32">
        <f>ROUND(ROUND(L904,2)*ROUND(G904,3),2)</f>
      </c>
      <c s="36" t="s">
        <v>53</v>
      </c>
      <c>
        <f>(M904*21)/100</f>
      </c>
      <c t="s">
        <v>27</v>
      </c>
    </row>
    <row r="905" spans="1:5" ht="38.25">
      <c r="A905" s="35" t="s">
        <v>54</v>
      </c>
      <c r="E905" s="39" t="s">
        <v>843</v>
      </c>
    </row>
    <row r="906" spans="1:5" ht="12.75">
      <c r="A906" s="35" t="s">
        <v>55</v>
      </c>
      <c r="E906" s="40" t="s">
        <v>5</v>
      </c>
    </row>
    <row r="907" spans="1:5" ht="12.75">
      <c r="A907" t="s">
        <v>57</v>
      </c>
      <c r="E907" s="39" t="s">
        <v>5</v>
      </c>
    </row>
    <row r="908" spans="1:16" ht="12.75">
      <c r="A908" t="s">
        <v>49</v>
      </c>
      <c s="34" t="s">
        <v>844</v>
      </c>
      <c s="34" t="s">
        <v>845</v>
      </c>
      <c s="35" t="s">
        <v>5</v>
      </c>
      <c s="6" t="s">
        <v>770</v>
      </c>
      <c s="36" t="s">
        <v>600</v>
      </c>
      <c s="37">
        <v>1</v>
      </c>
      <c s="36">
        <v>0.044</v>
      </c>
      <c s="36">
        <f>ROUND(G908*H908,6)</f>
      </c>
      <c r="L908" s="38">
        <v>0</v>
      </c>
      <c s="32">
        <f>ROUND(ROUND(L908,2)*ROUND(G908,3),2)</f>
      </c>
      <c s="36" t="s">
        <v>53</v>
      </c>
      <c>
        <f>(M908*21)/100</f>
      </c>
      <c t="s">
        <v>27</v>
      </c>
    </row>
    <row r="909" spans="1:5" ht="38.25">
      <c r="A909" s="35" t="s">
        <v>54</v>
      </c>
      <c r="E909" s="39" t="s">
        <v>846</v>
      </c>
    </row>
    <row r="910" spans="1:5" ht="12.75">
      <c r="A910" s="35" t="s">
        <v>55</v>
      </c>
      <c r="E910" s="40" t="s">
        <v>5</v>
      </c>
    </row>
    <row r="911" spans="1:5" ht="12.75">
      <c r="A911" t="s">
        <v>57</v>
      </c>
      <c r="E911" s="39" t="s">
        <v>5</v>
      </c>
    </row>
    <row r="912" spans="1:16" ht="12.75">
      <c r="A912" t="s">
        <v>49</v>
      </c>
      <c s="34" t="s">
        <v>847</v>
      </c>
      <c s="34" t="s">
        <v>848</v>
      </c>
      <c s="35" t="s">
        <v>5</v>
      </c>
      <c s="6" t="s">
        <v>789</v>
      </c>
      <c s="36" t="s">
        <v>600</v>
      </c>
      <c s="37">
        <v>1</v>
      </c>
      <c s="36">
        <v>0.044</v>
      </c>
      <c s="36">
        <f>ROUND(G912*H912,6)</f>
      </c>
      <c r="L912" s="38">
        <v>0</v>
      </c>
      <c s="32">
        <f>ROUND(ROUND(L912,2)*ROUND(G912,3),2)</f>
      </c>
      <c s="36" t="s">
        <v>53</v>
      </c>
      <c>
        <f>(M912*21)/100</f>
      </c>
      <c t="s">
        <v>27</v>
      </c>
    </row>
    <row r="913" spans="1:5" ht="51">
      <c r="A913" s="35" t="s">
        <v>54</v>
      </c>
      <c r="E913" s="39" t="s">
        <v>849</v>
      </c>
    </row>
    <row r="914" spans="1:5" ht="12.75">
      <c r="A914" s="35" t="s">
        <v>55</v>
      </c>
      <c r="E914" s="40" t="s">
        <v>5</v>
      </c>
    </row>
    <row r="915" spans="1:5" ht="12.75">
      <c r="A915" t="s">
        <v>57</v>
      </c>
      <c r="E915" s="39" t="s">
        <v>5</v>
      </c>
    </row>
    <row r="916" spans="1:16" ht="12.75">
      <c r="A916" t="s">
        <v>49</v>
      </c>
      <c s="34" t="s">
        <v>850</v>
      </c>
      <c s="34" t="s">
        <v>851</v>
      </c>
      <c s="35" t="s">
        <v>5</v>
      </c>
      <c s="6" t="s">
        <v>770</v>
      </c>
      <c s="36" t="s">
        <v>600</v>
      </c>
      <c s="37">
        <v>1</v>
      </c>
      <c s="36">
        <v>0.044</v>
      </c>
      <c s="36">
        <f>ROUND(G916*H916,6)</f>
      </c>
      <c r="L916" s="38">
        <v>0</v>
      </c>
      <c s="32">
        <f>ROUND(ROUND(L916,2)*ROUND(G916,3),2)</f>
      </c>
      <c s="36" t="s">
        <v>53</v>
      </c>
      <c>
        <f>(M916*21)/100</f>
      </c>
      <c t="s">
        <v>27</v>
      </c>
    </row>
    <row r="917" spans="1:5" ht="38.25">
      <c r="A917" s="35" t="s">
        <v>54</v>
      </c>
      <c r="E917" s="39" t="s">
        <v>817</v>
      </c>
    </row>
    <row r="918" spans="1:5" ht="12.75">
      <c r="A918" s="35" t="s">
        <v>55</v>
      </c>
      <c r="E918" s="40" t="s">
        <v>5</v>
      </c>
    </row>
    <row r="919" spans="1:5" ht="12.75">
      <c r="A919" t="s">
        <v>57</v>
      </c>
      <c r="E919" s="39" t="s">
        <v>5</v>
      </c>
    </row>
    <row r="920" spans="1:16" ht="12.75">
      <c r="A920" t="s">
        <v>49</v>
      </c>
      <c s="34" t="s">
        <v>852</v>
      </c>
      <c s="34" t="s">
        <v>853</v>
      </c>
      <c s="35" t="s">
        <v>5</v>
      </c>
      <c s="6" t="s">
        <v>789</v>
      </c>
      <c s="36" t="s">
        <v>600</v>
      </c>
      <c s="37">
        <v>1</v>
      </c>
      <c s="36">
        <v>0.044</v>
      </c>
      <c s="36">
        <f>ROUND(G920*H920,6)</f>
      </c>
      <c r="L920" s="38">
        <v>0</v>
      </c>
      <c s="32">
        <f>ROUND(ROUND(L920,2)*ROUND(G920,3),2)</f>
      </c>
      <c s="36" t="s">
        <v>53</v>
      </c>
      <c>
        <f>(M920*21)/100</f>
      </c>
      <c t="s">
        <v>27</v>
      </c>
    </row>
    <row r="921" spans="1:5" ht="63.75">
      <c r="A921" s="35" t="s">
        <v>54</v>
      </c>
      <c r="E921" s="39" t="s">
        <v>854</v>
      </c>
    </row>
    <row r="922" spans="1:5" ht="12.75">
      <c r="A922" s="35" t="s">
        <v>55</v>
      </c>
      <c r="E922" s="40" t="s">
        <v>5</v>
      </c>
    </row>
    <row r="923" spans="1:5" ht="12.75">
      <c r="A923" t="s">
        <v>57</v>
      </c>
      <c r="E923" s="39" t="s">
        <v>5</v>
      </c>
    </row>
    <row r="924" spans="1:16" ht="12.75">
      <c r="A924" t="s">
        <v>49</v>
      </c>
      <c s="34" t="s">
        <v>855</v>
      </c>
      <c s="34" t="s">
        <v>856</v>
      </c>
      <c s="35" t="s">
        <v>5</v>
      </c>
      <c s="6" t="s">
        <v>770</v>
      </c>
      <c s="36" t="s">
        <v>600</v>
      </c>
      <c s="37">
        <v>1</v>
      </c>
      <c s="36">
        <v>0.044</v>
      </c>
      <c s="36">
        <f>ROUND(G924*H924,6)</f>
      </c>
      <c r="L924" s="38">
        <v>0</v>
      </c>
      <c s="32">
        <f>ROUND(ROUND(L924,2)*ROUND(G924,3),2)</f>
      </c>
      <c s="36" t="s">
        <v>53</v>
      </c>
      <c>
        <f>(M924*21)/100</f>
      </c>
      <c t="s">
        <v>27</v>
      </c>
    </row>
    <row r="925" spans="1:5" ht="38.25">
      <c r="A925" s="35" t="s">
        <v>54</v>
      </c>
      <c r="E925" s="39" t="s">
        <v>846</v>
      </c>
    </row>
    <row r="926" spans="1:5" ht="12.75">
      <c r="A926" s="35" t="s">
        <v>55</v>
      </c>
      <c r="E926" s="40" t="s">
        <v>5</v>
      </c>
    </row>
    <row r="927" spans="1:5" ht="12.75">
      <c r="A927" t="s">
        <v>57</v>
      </c>
      <c r="E927" s="39" t="s">
        <v>5</v>
      </c>
    </row>
    <row r="928" spans="1:16" ht="12.75">
      <c r="A928" t="s">
        <v>49</v>
      </c>
      <c s="34" t="s">
        <v>857</v>
      </c>
      <c s="34" t="s">
        <v>858</v>
      </c>
      <c s="35" t="s">
        <v>5</v>
      </c>
      <c s="6" t="s">
        <v>789</v>
      </c>
      <c s="36" t="s">
        <v>600</v>
      </c>
      <c s="37">
        <v>1</v>
      </c>
      <c s="36">
        <v>0.044</v>
      </c>
      <c s="36">
        <f>ROUND(G928*H928,6)</f>
      </c>
      <c r="L928" s="38">
        <v>0</v>
      </c>
      <c s="32">
        <f>ROUND(ROUND(L928,2)*ROUND(G928,3),2)</f>
      </c>
      <c s="36" t="s">
        <v>53</v>
      </c>
      <c>
        <f>(M928*21)/100</f>
      </c>
      <c t="s">
        <v>27</v>
      </c>
    </row>
    <row r="929" spans="1:5" ht="51">
      <c r="A929" s="35" t="s">
        <v>54</v>
      </c>
      <c r="E929" s="39" t="s">
        <v>859</v>
      </c>
    </row>
    <row r="930" spans="1:5" ht="12.75">
      <c r="A930" s="35" t="s">
        <v>55</v>
      </c>
      <c r="E930" s="40" t="s">
        <v>5</v>
      </c>
    </row>
    <row r="931" spans="1:5" ht="12.75">
      <c r="A931" t="s">
        <v>57</v>
      </c>
      <c r="E931" s="39" t="s">
        <v>5</v>
      </c>
    </row>
    <row r="932" spans="1:16" ht="12.75">
      <c r="A932" t="s">
        <v>49</v>
      </c>
      <c s="34" t="s">
        <v>860</v>
      </c>
      <c s="34" t="s">
        <v>861</v>
      </c>
      <c s="35" t="s">
        <v>5</v>
      </c>
      <c s="6" t="s">
        <v>770</v>
      </c>
      <c s="36" t="s">
        <v>600</v>
      </c>
      <c s="37">
        <v>1</v>
      </c>
      <c s="36">
        <v>0.044</v>
      </c>
      <c s="36">
        <f>ROUND(G932*H932,6)</f>
      </c>
      <c r="L932" s="38">
        <v>0</v>
      </c>
      <c s="32">
        <f>ROUND(ROUND(L932,2)*ROUND(G932,3),2)</f>
      </c>
      <c s="36" t="s">
        <v>53</v>
      </c>
      <c>
        <f>(M932*21)/100</f>
      </c>
      <c t="s">
        <v>27</v>
      </c>
    </row>
    <row r="933" spans="1:5" ht="38.25">
      <c r="A933" s="35" t="s">
        <v>54</v>
      </c>
      <c r="E933" s="39" t="s">
        <v>783</v>
      </c>
    </row>
    <row r="934" spans="1:5" ht="12.75">
      <c r="A934" s="35" t="s">
        <v>55</v>
      </c>
      <c r="E934" s="40" t="s">
        <v>5</v>
      </c>
    </row>
    <row r="935" spans="1:5" ht="12.75">
      <c r="A935" t="s">
        <v>57</v>
      </c>
      <c r="E935" s="39" t="s">
        <v>5</v>
      </c>
    </row>
    <row r="936" spans="1:16" ht="12.75">
      <c r="A936" t="s">
        <v>49</v>
      </c>
      <c s="34" t="s">
        <v>862</v>
      </c>
      <c s="34" t="s">
        <v>863</v>
      </c>
      <c s="35" t="s">
        <v>5</v>
      </c>
      <c s="6" t="s">
        <v>766</v>
      </c>
      <c s="36" t="s">
        <v>600</v>
      </c>
      <c s="37">
        <v>1</v>
      </c>
      <c s="36">
        <v>0.044</v>
      </c>
      <c s="36">
        <f>ROUND(G936*H936,6)</f>
      </c>
      <c r="L936" s="38">
        <v>0</v>
      </c>
      <c s="32">
        <f>ROUND(ROUND(L936,2)*ROUND(G936,3),2)</f>
      </c>
      <c s="36" t="s">
        <v>53</v>
      </c>
      <c>
        <f>(M936*21)/100</f>
      </c>
      <c t="s">
        <v>27</v>
      </c>
    </row>
    <row r="937" spans="1:5" ht="38.25">
      <c r="A937" s="35" t="s">
        <v>54</v>
      </c>
      <c r="E937" s="39" t="s">
        <v>864</v>
      </c>
    </row>
    <row r="938" spans="1:5" ht="12.75">
      <c r="A938" s="35" t="s">
        <v>55</v>
      </c>
      <c r="E938" s="40" t="s">
        <v>5</v>
      </c>
    </row>
    <row r="939" spans="1:5" ht="12.75">
      <c r="A939" t="s">
        <v>57</v>
      </c>
      <c r="E939" s="39" t="s">
        <v>5</v>
      </c>
    </row>
    <row r="940" spans="1:16" ht="12.75">
      <c r="A940" t="s">
        <v>49</v>
      </c>
      <c s="34" t="s">
        <v>865</v>
      </c>
      <c s="34" t="s">
        <v>866</v>
      </c>
      <c s="35" t="s">
        <v>5</v>
      </c>
      <c s="6" t="s">
        <v>770</v>
      </c>
      <c s="36" t="s">
        <v>600</v>
      </c>
      <c s="37">
        <v>1</v>
      </c>
      <c s="36">
        <v>0.044</v>
      </c>
      <c s="36">
        <f>ROUND(G940*H940,6)</f>
      </c>
      <c r="L940" s="38">
        <v>0</v>
      </c>
      <c s="32">
        <f>ROUND(ROUND(L940,2)*ROUND(G940,3),2)</f>
      </c>
      <c s="36" t="s">
        <v>53</v>
      </c>
      <c>
        <f>(M940*21)/100</f>
      </c>
      <c t="s">
        <v>27</v>
      </c>
    </row>
    <row r="941" spans="1:5" ht="38.25">
      <c r="A941" s="35" t="s">
        <v>54</v>
      </c>
      <c r="E941" s="39" t="s">
        <v>867</v>
      </c>
    </row>
    <row r="942" spans="1:5" ht="12.75">
      <c r="A942" s="35" t="s">
        <v>55</v>
      </c>
      <c r="E942" s="40" t="s">
        <v>5</v>
      </c>
    </row>
    <row r="943" spans="1:5" ht="12.75">
      <c r="A943" t="s">
        <v>57</v>
      </c>
      <c r="E943" s="39" t="s">
        <v>5</v>
      </c>
    </row>
    <row r="944" spans="1:16" ht="12.75">
      <c r="A944" t="s">
        <v>49</v>
      </c>
      <c s="34" t="s">
        <v>868</v>
      </c>
      <c s="34" t="s">
        <v>869</v>
      </c>
      <c s="35" t="s">
        <v>5</v>
      </c>
      <c s="6" t="s">
        <v>870</v>
      </c>
      <c s="36" t="s">
        <v>600</v>
      </c>
      <c s="37">
        <v>1</v>
      </c>
      <c s="36">
        <v>0.035</v>
      </c>
      <c s="36">
        <f>ROUND(G944*H944,6)</f>
      </c>
      <c r="L944" s="38">
        <v>0</v>
      </c>
      <c s="32">
        <f>ROUND(ROUND(L944,2)*ROUND(G944,3),2)</f>
      </c>
      <c s="36" t="s">
        <v>611</v>
      </c>
      <c>
        <f>(M944*21)/100</f>
      </c>
      <c t="s">
        <v>27</v>
      </c>
    </row>
    <row r="945" spans="1:5" ht="12.75">
      <c r="A945" s="35" t="s">
        <v>54</v>
      </c>
      <c r="E945" s="39" t="s">
        <v>5</v>
      </c>
    </row>
    <row r="946" spans="1:5" ht="12.75">
      <c r="A946" s="35" t="s">
        <v>55</v>
      </c>
      <c r="E946" s="40" t="s">
        <v>5</v>
      </c>
    </row>
    <row r="947" spans="1:5" ht="12.75">
      <c r="A947" t="s">
        <v>57</v>
      </c>
      <c r="E947" s="39" t="s">
        <v>5</v>
      </c>
    </row>
    <row r="948" spans="1:16" ht="12.75">
      <c r="A948" t="s">
        <v>49</v>
      </c>
      <c s="34" t="s">
        <v>871</v>
      </c>
      <c s="34" t="s">
        <v>872</v>
      </c>
      <c s="35" t="s">
        <v>5</v>
      </c>
      <c s="6" t="s">
        <v>873</v>
      </c>
      <c s="36" t="s">
        <v>600</v>
      </c>
      <c s="37">
        <v>1</v>
      </c>
      <c s="36">
        <v>0.048</v>
      </c>
      <c s="36">
        <f>ROUND(G948*H948,6)</f>
      </c>
      <c r="L948" s="38">
        <v>0</v>
      </c>
      <c s="32">
        <f>ROUND(ROUND(L948,2)*ROUND(G948,3),2)</f>
      </c>
      <c s="36" t="s">
        <v>53</v>
      </c>
      <c>
        <f>(M948*21)/100</f>
      </c>
      <c t="s">
        <v>27</v>
      </c>
    </row>
    <row r="949" spans="1:5" ht="12.75">
      <c r="A949" s="35" t="s">
        <v>54</v>
      </c>
      <c r="E949" s="39" t="s">
        <v>5</v>
      </c>
    </row>
    <row r="950" spans="1:5" ht="12.75">
      <c r="A950" s="35" t="s">
        <v>55</v>
      </c>
      <c r="E950" s="40" t="s">
        <v>5</v>
      </c>
    </row>
    <row r="951" spans="1:5" ht="12.75">
      <c r="A951" t="s">
        <v>57</v>
      </c>
      <c r="E951" s="39" t="s">
        <v>5</v>
      </c>
    </row>
    <row r="952" spans="1:16" ht="25.5">
      <c r="A952" t="s">
        <v>49</v>
      </c>
      <c s="34" t="s">
        <v>874</v>
      </c>
      <c s="34" t="s">
        <v>875</v>
      </c>
      <c s="35" t="s">
        <v>5</v>
      </c>
      <c s="6" t="s">
        <v>876</v>
      </c>
      <c s="36" t="s">
        <v>600</v>
      </c>
      <c s="37">
        <v>1</v>
      </c>
      <c s="36">
        <v>0.12875</v>
      </c>
      <c s="36">
        <f>ROUND(G952*H952,6)</f>
      </c>
      <c r="L952" s="38">
        <v>0</v>
      </c>
      <c s="32">
        <f>ROUND(ROUND(L952,2)*ROUND(G952,3),2)</f>
      </c>
      <c s="36" t="s">
        <v>53</v>
      </c>
      <c>
        <f>(M952*21)/100</f>
      </c>
      <c t="s">
        <v>27</v>
      </c>
    </row>
    <row r="953" spans="1:5" ht="12.75">
      <c r="A953" s="35" t="s">
        <v>54</v>
      </c>
      <c r="E953" s="39" t="s">
        <v>5</v>
      </c>
    </row>
    <row r="954" spans="1:5" ht="12.75">
      <c r="A954" s="35" t="s">
        <v>55</v>
      </c>
      <c r="E954" s="40" t="s">
        <v>5</v>
      </c>
    </row>
    <row r="955" spans="1:5" ht="12.75">
      <c r="A955" t="s">
        <v>57</v>
      </c>
      <c r="E955" s="39" t="s">
        <v>5</v>
      </c>
    </row>
    <row r="956" spans="1:16" ht="25.5">
      <c r="A956" t="s">
        <v>49</v>
      </c>
      <c s="34" t="s">
        <v>877</v>
      </c>
      <c s="34" t="s">
        <v>878</v>
      </c>
      <c s="35" t="s">
        <v>5</v>
      </c>
      <c s="6" t="s">
        <v>879</v>
      </c>
      <c s="36" t="s">
        <v>600</v>
      </c>
      <c s="37">
        <v>1</v>
      </c>
      <c s="36">
        <v>0.156313</v>
      </c>
      <c s="36">
        <f>ROUND(G956*H956,6)</f>
      </c>
      <c r="L956" s="38">
        <v>0</v>
      </c>
      <c s="32">
        <f>ROUND(ROUND(L956,2)*ROUND(G956,3),2)</f>
      </c>
      <c s="36" t="s">
        <v>53</v>
      </c>
      <c>
        <f>(M956*21)/100</f>
      </c>
      <c t="s">
        <v>27</v>
      </c>
    </row>
    <row r="957" spans="1:5" ht="12.75">
      <c r="A957" s="35" t="s">
        <v>54</v>
      </c>
      <c r="E957" s="39" t="s">
        <v>5</v>
      </c>
    </row>
    <row r="958" spans="1:5" ht="12.75">
      <c r="A958" s="35" t="s">
        <v>55</v>
      </c>
      <c r="E958" s="40" t="s">
        <v>5</v>
      </c>
    </row>
    <row r="959" spans="1:5" ht="12.75">
      <c r="A959" t="s">
        <v>57</v>
      </c>
      <c r="E959" s="39" t="s">
        <v>5</v>
      </c>
    </row>
    <row r="960" spans="1:16" ht="25.5">
      <c r="A960" t="s">
        <v>49</v>
      </c>
      <c s="34" t="s">
        <v>880</v>
      </c>
      <c s="34" t="s">
        <v>881</v>
      </c>
      <c s="35" t="s">
        <v>5</v>
      </c>
      <c s="6" t="s">
        <v>882</v>
      </c>
      <c s="36" t="s">
        <v>600</v>
      </c>
      <c s="37">
        <v>1</v>
      </c>
      <c s="36">
        <v>0.274</v>
      </c>
      <c s="36">
        <f>ROUND(G960*H960,6)</f>
      </c>
      <c r="L960" s="38">
        <v>0</v>
      </c>
      <c s="32">
        <f>ROUND(ROUND(L960,2)*ROUND(G960,3),2)</f>
      </c>
      <c s="36" t="s">
        <v>53</v>
      </c>
      <c>
        <f>(M960*21)/100</f>
      </c>
      <c t="s">
        <v>27</v>
      </c>
    </row>
    <row r="961" spans="1:5" ht="12.75">
      <c r="A961" s="35" t="s">
        <v>54</v>
      </c>
      <c r="E961" s="39" t="s">
        <v>5</v>
      </c>
    </row>
    <row r="962" spans="1:5" ht="12.75">
      <c r="A962" s="35" t="s">
        <v>55</v>
      </c>
      <c r="E962" s="40" t="s">
        <v>5</v>
      </c>
    </row>
    <row r="963" spans="1:5" ht="12.75">
      <c r="A963" t="s">
        <v>57</v>
      </c>
      <c r="E963" s="39" t="s">
        <v>5</v>
      </c>
    </row>
    <row r="964" spans="1:16" ht="25.5">
      <c r="A964" t="s">
        <v>49</v>
      </c>
      <c s="34" t="s">
        <v>883</v>
      </c>
      <c s="34" t="s">
        <v>884</v>
      </c>
      <c s="35" t="s">
        <v>5</v>
      </c>
      <c s="6" t="s">
        <v>885</v>
      </c>
      <c s="36" t="s">
        <v>600</v>
      </c>
      <c s="37">
        <v>1</v>
      </c>
      <c s="36">
        <v>0.49275</v>
      </c>
      <c s="36">
        <f>ROUND(G964*H964,6)</f>
      </c>
      <c r="L964" s="38">
        <v>0</v>
      </c>
      <c s="32">
        <f>ROUND(ROUND(L964,2)*ROUND(G964,3),2)</f>
      </c>
      <c s="36" t="s">
        <v>53</v>
      </c>
      <c>
        <f>(M964*21)/100</f>
      </c>
      <c t="s">
        <v>27</v>
      </c>
    </row>
    <row r="965" spans="1:5" ht="12.75">
      <c r="A965" s="35" t="s">
        <v>54</v>
      </c>
      <c r="E965" s="39" t="s">
        <v>5</v>
      </c>
    </row>
    <row r="966" spans="1:5" ht="12.75">
      <c r="A966" s="35" t="s">
        <v>55</v>
      </c>
      <c r="E966" s="40" t="s">
        <v>5</v>
      </c>
    </row>
    <row r="967" spans="1:5" ht="12.75">
      <c r="A967" t="s">
        <v>57</v>
      </c>
      <c r="E967" s="39" t="s">
        <v>5</v>
      </c>
    </row>
    <row r="968" spans="1:13" ht="12.75">
      <c r="A968" t="s">
        <v>46</v>
      </c>
      <c r="C968" s="31" t="s">
        <v>886</v>
      </c>
      <c r="E968" s="33" t="s">
        <v>887</v>
      </c>
      <c r="J968" s="32">
        <f>0</f>
      </c>
      <c s="32">
        <f>0</f>
      </c>
      <c s="32">
        <f>0+L969+L973+L977+L981+L985+L989+L993+L997+L1001+L1005+L1009+L1013+L1017+L1021+L1025+L1029+L1033+L1037+L1041+L1045+L1049+L1053+L1057+L1061+L1065+L1069</f>
      </c>
      <c s="32">
        <f>0+M969+M973+M977+M981+M985+M989+M993+M997+M1001+M1005+M1009+M1013+M1017+M1021+M1025+M1029+M1033+M1037+M1041+M1045+M1049+M1053+M1057+M1061+M1065+M1069</f>
      </c>
    </row>
    <row r="969" spans="1:16" ht="12.75">
      <c r="A969" t="s">
        <v>49</v>
      </c>
      <c s="34" t="s">
        <v>888</v>
      </c>
      <c s="34" t="s">
        <v>889</v>
      </c>
      <c s="35" t="s">
        <v>5</v>
      </c>
      <c s="6" t="s">
        <v>890</v>
      </c>
      <c s="36" t="s">
        <v>95</v>
      </c>
      <c s="37">
        <v>4.268</v>
      </c>
      <c s="36">
        <v>3E-05</v>
      </c>
      <c s="36">
        <f>ROUND(G969*H969,6)</f>
      </c>
      <c r="L969" s="38">
        <v>0</v>
      </c>
      <c s="32">
        <f>ROUND(ROUND(L969,2)*ROUND(G969,3),2)</f>
      </c>
      <c s="36" t="s">
        <v>53</v>
      </c>
      <c>
        <f>(M969*21)/100</f>
      </c>
      <c t="s">
        <v>27</v>
      </c>
    </row>
    <row r="970" spans="1:5" ht="12.75">
      <c r="A970" s="35" t="s">
        <v>54</v>
      </c>
      <c r="E970" s="39" t="s">
        <v>5</v>
      </c>
    </row>
    <row r="971" spans="1:5" ht="12.75">
      <c r="A971" s="35" t="s">
        <v>55</v>
      </c>
      <c r="E971" s="40" t="s">
        <v>891</v>
      </c>
    </row>
    <row r="972" spans="1:5" ht="12.75">
      <c r="A972" t="s">
        <v>57</v>
      </c>
      <c r="E972" s="39" t="s">
        <v>5</v>
      </c>
    </row>
    <row r="973" spans="1:16" ht="12.75">
      <c r="A973" t="s">
        <v>49</v>
      </c>
      <c s="34" t="s">
        <v>892</v>
      </c>
      <c s="34" t="s">
        <v>893</v>
      </c>
      <c s="35" t="s">
        <v>5</v>
      </c>
      <c s="6" t="s">
        <v>894</v>
      </c>
      <c s="36" t="s">
        <v>95</v>
      </c>
      <c s="37">
        <v>27.797</v>
      </c>
      <c s="36">
        <v>3E-05</v>
      </c>
      <c s="36">
        <f>ROUND(G973*H973,6)</f>
      </c>
      <c r="L973" s="38">
        <v>0</v>
      </c>
      <c s="32">
        <f>ROUND(ROUND(L973,2)*ROUND(G973,3),2)</f>
      </c>
      <c s="36" t="s">
        <v>53</v>
      </c>
      <c>
        <f>(M973*21)/100</f>
      </c>
      <c t="s">
        <v>27</v>
      </c>
    </row>
    <row r="974" spans="1:5" ht="12.75">
      <c r="A974" s="35" t="s">
        <v>54</v>
      </c>
      <c r="E974" s="39" t="s">
        <v>5</v>
      </c>
    </row>
    <row r="975" spans="1:5" ht="12.75">
      <c r="A975" s="35" t="s">
        <v>55</v>
      </c>
      <c r="E975" s="40" t="s">
        <v>895</v>
      </c>
    </row>
    <row r="976" spans="1:5" ht="12.75">
      <c r="A976" t="s">
        <v>57</v>
      </c>
      <c r="E976" s="39" t="s">
        <v>5</v>
      </c>
    </row>
    <row r="977" spans="1:16" ht="12.75">
      <c r="A977" t="s">
        <v>49</v>
      </c>
      <c s="34" t="s">
        <v>896</v>
      </c>
      <c s="34" t="s">
        <v>897</v>
      </c>
      <c s="35" t="s">
        <v>5</v>
      </c>
      <c s="6" t="s">
        <v>898</v>
      </c>
      <c s="36" t="s">
        <v>95</v>
      </c>
      <c s="37">
        <v>41.18</v>
      </c>
      <c s="36">
        <v>3E-05</v>
      </c>
      <c s="36">
        <f>ROUND(G977*H977,6)</f>
      </c>
      <c r="L977" s="38">
        <v>0</v>
      </c>
      <c s="32">
        <f>ROUND(ROUND(L977,2)*ROUND(G977,3),2)</f>
      </c>
      <c s="36" t="s">
        <v>53</v>
      </c>
      <c>
        <f>(M977*21)/100</f>
      </c>
      <c t="s">
        <v>27</v>
      </c>
    </row>
    <row r="978" spans="1:5" ht="12.75">
      <c r="A978" s="35" t="s">
        <v>54</v>
      </c>
      <c r="E978" s="39" t="s">
        <v>5</v>
      </c>
    </row>
    <row r="979" spans="1:5" ht="12.75">
      <c r="A979" s="35" t="s">
        <v>55</v>
      </c>
      <c r="E979" s="40" t="s">
        <v>899</v>
      </c>
    </row>
    <row r="980" spans="1:5" ht="12.75">
      <c r="A980" t="s">
        <v>57</v>
      </c>
      <c r="E980" s="39" t="s">
        <v>5</v>
      </c>
    </row>
    <row r="981" spans="1:16" ht="12.75">
      <c r="A981" t="s">
        <v>49</v>
      </c>
      <c s="34" t="s">
        <v>900</v>
      </c>
      <c s="34" t="s">
        <v>901</v>
      </c>
      <c s="35" t="s">
        <v>5</v>
      </c>
      <c s="6" t="s">
        <v>902</v>
      </c>
      <c s="36" t="s">
        <v>144</v>
      </c>
      <c s="37">
        <v>9.9</v>
      </c>
      <c s="36">
        <v>6E-05</v>
      </c>
      <c s="36">
        <f>ROUND(G981*H981,6)</f>
      </c>
      <c r="L981" s="38">
        <v>0</v>
      </c>
      <c s="32">
        <f>ROUND(ROUND(L981,2)*ROUND(G981,3),2)</f>
      </c>
      <c s="36" t="s">
        <v>53</v>
      </c>
      <c>
        <f>(M981*21)/100</f>
      </c>
      <c t="s">
        <v>27</v>
      </c>
    </row>
    <row r="982" spans="1:5" ht="12.75">
      <c r="A982" s="35" t="s">
        <v>54</v>
      </c>
      <c r="E982" s="39" t="s">
        <v>5</v>
      </c>
    </row>
    <row r="983" spans="1:5" ht="12.75">
      <c r="A983" s="35" t="s">
        <v>55</v>
      </c>
      <c r="E983" s="40" t="s">
        <v>903</v>
      </c>
    </row>
    <row r="984" spans="1:5" ht="12.75">
      <c r="A984" t="s">
        <v>57</v>
      </c>
      <c r="E984" s="39" t="s">
        <v>5</v>
      </c>
    </row>
    <row r="985" spans="1:16" ht="12.75">
      <c r="A985" t="s">
        <v>49</v>
      </c>
      <c s="34" t="s">
        <v>904</v>
      </c>
      <c s="34" t="s">
        <v>905</v>
      </c>
      <c s="35" t="s">
        <v>5</v>
      </c>
      <c s="6" t="s">
        <v>906</v>
      </c>
      <c s="36" t="s">
        <v>95</v>
      </c>
      <c s="37">
        <v>10.53</v>
      </c>
      <c s="36">
        <v>0</v>
      </c>
      <c s="36">
        <f>ROUND(G985*H985,6)</f>
      </c>
      <c r="L985" s="38">
        <v>0</v>
      </c>
      <c s="32">
        <f>ROUND(ROUND(L985,2)*ROUND(G985,3),2)</f>
      </c>
      <c s="36" t="s">
        <v>53</v>
      </c>
      <c>
        <f>(M985*21)/100</f>
      </c>
      <c t="s">
        <v>27</v>
      </c>
    </row>
    <row r="986" spans="1:5" ht="12.75">
      <c r="A986" s="35" t="s">
        <v>54</v>
      </c>
      <c r="E986" s="39" t="s">
        <v>5</v>
      </c>
    </row>
    <row r="987" spans="1:5" ht="12.75">
      <c r="A987" s="35" t="s">
        <v>55</v>
      </c>
      <c r="E987" s="40" t="s">
        <v>907</v>
      </c>
    </row>
    <row r="988" spans="1:5" ht="12.75">
      <c r="A988" t="s">
        <v>57</v>
      </c>
      <c r="E988" s="39" t="s">
        <v>5</v>
      </c>
    </row>
    <row r="989" spans="1:16" ht="12.75">
      <c r="A989" t="s">
        <v>49</v>
      </c>
      <c s="34" t="s">
        <v>908</v>
      </c>
      <c s="34" t="s">
        <v>909</v>
      </c>
      <c s="35" t="s">
        <v>5</v>
      </c>
      <c s="6" t="s">
        <v>910</v>
      </c>
      <c s="36" t="s">
        <v>911</v>
      </c>
      <c s="37">
        <v>13797.42</v>
      </c>
      <c s="36">
        <v>0.001</v>
      </c>
      <c s="36">
        <f>ROUND(G989*H989,6)</f>
      </c>
      <c r="L989" s="38">
        <v>0</v>
      </c>
      <c s="32">
        <f>ROUND(ROUND(L989,2)*ROUND(G989,3),2)</f>
      </c>
      <c s="36" t="s">
        <v>53</v>
      </c>
      <c>
        <f>(M989*21)/100</f>
      </c>
      <c t="s">
        <v>27</v>
      </c>
    </row>
    <row r="990" spans="1:5" ht="12.75">
      <c r="A990" s="35" t="s">
        <v>54</v>
      </c>
      <c r="E990" s="39" t="s">
        <v>5</v>
      </c>
    </row>
    <row r="991" spans="1:5" ht="25.5">
      <c r="A991" s="35" t="s">
        <v>55</v>
      </c>
      <c r="E991" s="40" t="s">
        <v>912</v>
      </c>
    </row>
    <row r="992" spans="1:5" ht="12.75">
      <c r="A992" t="s">
        <v>57</v>
      </c>
      <c r="E992" s="39" t="s">
        <v>5</v>
      </c>
    </row>
    <row r="993" spans="1:16" ht="12.75">
      <c r="A993" t="s">
        <v>49</v>
      </c>
      <c s="34" t="s">
        <v>913</v>
      </c>
      <c s="34" t="s">
        <v>914</v>
      </c>
      <c s="35" t="s">
        <v>5</v>
      </c>
      <c s="6" t="s">
        <v>915</v>
      </c>
      <c s="36" t="s">
        <v>114</v>
      </c>
      <c s="37">
        <v>19.55</v>
      </c>
      <c s="36">
        <v>0</v>
      </c>
      <c s="36">
        <f>ROUND(G993*H993,6)</f>
      </c>
      <c r="L993" s="38">
        <v>0</v>
      </c>
      <c s="32">
        <f>ROUND(ROUND(L993,2)*ROUND(G993,3),2)</f>
      </c>
      <c s="36" t="s">
        <v>53</v>
      </c>
      <c>
        <f>(M993*21)/100</f>
      </c>
      <c t="s">
        <v>27</v>
      </c>
    </row>
    <row r="994" spans="1:5" ht="12.75">
      <c r="A994" s="35" t="s">
        <v>54</v>
      </c>
      <c r="E994" s="39" t="s">
        <v>5</v>
      </c>
    </row>
    <row r="995" spans="1:5" ht="12.75">
      <c r="A995" s="35" t="s">
        <v>55</v>
      </c>
      <c r="E995" s="40" t="s">
        <v>5</v>
      </c>
    </row>
    <row r="996" spans="1:5" ht="12.75">
      <c r="A996" t="s">
        <v>57</v>
      </c>
      <c r="E996" s="39" t="s">
        <v>5</v>
      </c>
    </row>
    <row r="997" spans="1:16" ht="12.75">
      <c r="A997" t="s">
        <v>49</v>
      </c>
      <c s="34" t="s">
        <v>916</v>
      </c>
      <c s="34" t="s">
        <v>917</v>
      </c>
      <c s="35" t="s">
        <v>5</v>
      </c>
      <c s="6" t="s">
        <v>918</v>
      </c>
      <c s="36" t="s">
        <v>600</v>
      </c>
      <c s="37">
        <v>3</v>
      </c>
      <c s="36">
        <v>0.28</v>
      </c>
      <c s="36">
        <f>ROUND(G997*H997,6)</f>
      </c>
      <c r="L997" s="38">
        <v>0</v>
      </c>
      <c s="32">
        <f>ROUND(ROUND(L997,2)*ROUND(G997,3),2)</f>
      </c>
      <c s="36" t="s">
        <v>53</v>
      </c>
      <c>
        <f>(M997*21)/100</f>
      </c>
      <c t="s">
        <v>27</v>
      </c>
    </row>
    <row r="998" spans="1:5" ht="25.5">
      <c r="A998" s="35" t="s">
        <v>54</v>
      </c>
      <c r="E998" s="39" t="s">
        <v>919</v>
      </c>
    </row>
    <row r="999" spans="1:5" ht="12.75">
      <c r="A999" s="35" t="s">
        <v>55</v>
      </c>
      <c r="E999" s="40" t="s">
        <v>5</v>
      </c>
    </row>
    <row r="1000" spans="1:5" ht="12.75">
      <c r="A1000" t="s">
        <v>57</v>
      </c>
      <c r="E1000" s="39" t="s">
        <v>5</v>
      </c>
    </row>
    <row r="1001" spans="1:16" ht="12.75">
      <c r="A1001" t="s">
        <v>49</v>
      </c>
      <c s="34" t="s">
        <v>920</v>
      </c>
      <c s="34" t="s">
        <v>921</v>
      </c>
      <c s="35" t="s">
        <v>5</v>
      </c>
      <c s="6" t="s">
        <v>922</v>
      </c>
      <c s="36" t="s">
        <v>600</v>
      </c>
      <c s="37">
        <v>1</v>
      </c>
      <c s="36">
        <v>0.6177</v>
      </c>
      <c s="36">
        <f>ROUND(G1001*H1001,6)</f>
      </c>
      <c r="L1001" s="38">
        <v>0</v>
      </c>
      <c s="32">
        <f>ROUND(ROUND(L1001,2)*ROUND(G1001,3),2)</f>
      </c>
      <c s="36" t="s">
        <v>53</v>
      </c>
      <c>
        <f>(M1001*21)/100</f>
      </c>
      <c t="s">
        <v>27</v>
      </c>
    </row>
    <row r="1002" spans="1:5" ht="38.25">
      <c r="A1002" s="35" t="s">
        <v>54</v>
      </c>
      <c r="E1002" s="39" t="s">
        <v>923</v>
      </c>
    </row>
    <row r="1003" spans="1:5" ht="12.75">
      <c r="A1003" s="35" t="s">
        <v>55</v>
      </c>
      <c r="E1003" s="40" t="s">
        <v>5</v>
      </c>
    </row>
    <row r="1004" spans="1:5" ht="12.75">
      <c r="A1004" t="s">
        <v>57</v>
      </c>
      <c r="E1004" s="39" t="s">
        <v>5</v>
      </c>
    </row>
    <row r="1005" spans="1:16" ht="12.75">
      <c r="A1005" t="s">
        <v>49</v>
      </c>
      <c s="34" t="s">
        <v>924</v>
      </c>
      <c s="34" t="s">
        <v>925</v>
      </c>
      <c s="35" t="s">
        <v>5</v>
      </c>
      <c s="6" t="s">
        <v>922</v>
      </c>
      <c s="36" t="s">
        <v>600</v>
      </c>
      <c s="37">
        <v>1</v>
      </c>
      <c s="36">
        <v>0.6177</v>
      </c>
      <c s="36">
        <f>ROUND(G1005*H1005,6)</f>
      </c>
      <c r="L1005" s="38">
        <v>0</v>
      </c>
      <c s="32">
        <f>ROUND(ROUND(L1005,2)*ROUND(G1005,3),2)</f>
      </c>
      <c s="36" t="s">
        <v>53</v>
      </c>
      <c>
        <f>(M1005*21)/100</f>
      </c>
      <c t="s">
        <v>27</v>
      </c>
    </row>
    <row r="1006" spans="1:5" ht="38.25">
      <c r="A1006" s="35" t="s">
        <v>54</v>
      </c>
      <c r="E1006" s="39" t="s">
        <v>926</v>
      </c>
    </row>
    <row r="1007" spans="1:5" ht="12.75">
      <c r="A1007" s="35" t="s">
        <v>55</v>
      </c>
      <c r="E1007" s="40" t="s">
        <v>5</v>
      </c>
    </row>
    <row r="1008" spans="1:5" ht="12.75">
      <c r="A1008" t="s">
        <v>57</v>
      </c>
      <c r="E1008" s="39" t="s">
        <v>5</v>
      </c>
    </row>
    <row r="1009" spans="1:16" ht="12.75">
      <c r="A1009" t="s">
        <v>49</v>
      </c>
      <c s="34" t="s">
        <v>927</v>
      </c>
      <c s="34" t="s">
        <v>928</v>
      </c>
      <c s="35" t="s">
        <v>5</v>
      </c>
      <c s="6" t="s">
        <v>929</v>
      </c>
      <c s="36" t="s">
        <v>600</v>
      </c>
      <c s="37">
        <v>1</v>
      </c>
      <c s="36">
        <v>0.0696</v>
      </c>
      <c s="36">
        <f>ROUND(G1009*H1009,6)</f>
      </c>
      <c r="L1009" s="38">
        <v>0</v>
      </c>
      <c s="32">
        <f>ROUND(ROUND(L1009,2)*ROUND(G1009,3),2)</f>
      </c>
      <c s="36" t="s">
        <v>53</v>
      </c>
      <c>
        <f>(M1009*21)/100</f>
      </c>
      <c t="s">
        <v>27</v>
      </c>
    </row>
    <row r="1010" spans="1:5" ht="12.75">
      <c r="A1010" s="35" t="s">
        <v>54</v>
      </c>
      <c r="E1010" s="39" t="s">
        <v>5</v>
      </c>
    </row>
    <row r="1011" spans="1:5" ht="12.75">
      <c r="A1011" s="35" t="s">
        <v>55</v>
      </c>
      <c r="E1011" s="40" t="s">
        <v>5</v>
      </c>
    </row>
    <row r="1012" spans="1:5" ht="12.75">
      <c r="A1012" t="s">
        <v>57</v>
      </c>
      <c r="E1012" s="39" t="s">
        <v>5</v>
      </c>
    </row>
    <row r="1013" spans="1:16" ht="12.75">
      <c r="A1013" t="s">
        <v>49</v>
      </c>
      <c s="34" t="s">
        <v>930</v>
      </c>
      <c s="34" t="s">
        <v>931</v>
      </c>
      <c s="35" t="s">
        <v>5</v>
      </c>
      <c s="6" t="s">
        <v>932</v>
      </c>
      <c s="36" t="s">
        <v>600</v>
      </c>
      <c s="37">
        <v>2</v>
      </c>
      <c s="36">
        <v>0.029213</v>
      </c>
      <c s="36">
        <f>ROUND(G1013*H1013,6)</f>
      </c>
      <c r="L1013" s="38">
        <v>0</v>
      </c>
      <c s="32">
        <f>ROUND(ROUND(L1013,2)*ROUND(G1013,3),2)</f>
      </c>
      <c s="36" t="s">
        <v>53</v>
      </c>
      <c>
        <f>(M1013*21)/100</f>
      </c>
      <c t="s">
        <v>27</v>
      </c>
    </row>
    <row r="1014" spans="1:5" ht="12.75">
      <c r="A1014" s="35" t="s">
        <v>54</v>
      </c>
      <c r="E1014" s="39" t="s">
        <v>5</v>
      </c>
    </row>
    <row r="1015" spans="1:5" ht="12.75">
      <c r="A1015" s="35" t="s">
        <v>55</v>
      </c>
      <c r="E1015" s="40" t="s">
        <v>5</v>
      </c>
    </row>
    <row r="1016" spans="1:5" ht="12.75">
      <c r="A1016" t="s">
        <v>57</v>
      </c>
      <c r="E1016" s="39" t="s">
        <v>5</v>
      </c>
    </row>
    <row r="1017" spans="1:16" ht="12.75">
      <c r="A1017" t="s">
        <v>49</v>
      </c>
      <c s="34" t="s">
        <v>933</v>
      </c>
      <c s="34" t="s">
        <v>934</v>
      </c>
      <c s="35" t="s">
        <v>5</v>
      </c>
      <c s="6" t="s">
        <v>935</v>
      </c>
      <c s="36" t="s">
        <v>600</v>
      </c>
      <c s="37">
        <v>1</v>
      </c>
      <c s="36">
        <v>0</v>
      </c>
      <c s="36">
        <f>ROUND(G1017*H1017,6)</f>
      </c>
      <c r="L1017" s="38">
        <v>0</v>
      </c>
      <c s="32">
        <f>ROUND(ROUND(L1017,2)*ROUND(G1017,3),2)</f>
      </c>
      <c s="36" t="s">
        <v>53</v>
      </c>
      <c>
        <f>(M1017*21)/100</f>
      </c>
      <c t="s">
        <v>27</v>
      </c>
    </row>
    <row r="1018" spans="1:5" ht="12.75">
      <c r="A1018" s="35" t="s">
        <v>54</v>
      </c>
      <c r="E1018" s="39" t="s">
        <v>5</v>
      </c>
    </row>
    <row r="1019" spans="1:5" ht="12.75">
      <c r="A1019" s="35" t="s">
        <v>55</v>
      </c>
      <c r="E1019" s="40" t="s">
        <v>5</v>
      </c>
    </row>
    <row r="1020" spans="1:5" ht="12.75">
      <c r="A1020" t="s">
        <v>57</v>
      </c>
      <c r="E1020" s="39" t="s">
        <v>5</v>
      </c>
    </row>
    <row r="1021" spans="1:16" ht="12.75">
      <c r="A1021" t="s">
        <v>49</v>
      </c>
      <c s="34" t="s">
        <v>936</v>
      </c>
      <c s="34" t="s">
        <v>937</v>
      </c>
      <c s="35" t="s">
        <v>5</v>
      </c>
      <c s="6" t="s">
        <v>938</v>
      </c>
      <c s="36" t="s">
        <v>600</v>
      </c>
      <c s="37">
        <v>1</v>
      </c>
      <c s="36">
        <v>0.38005</v>
      </c>
      <c s="36">
        <f>ROUND(G1021*H1021,6)</f>
      </c>
      <c r="L1021" s="38">
        <v>0</v>
      </c>
      <c s="32">
        <f>ROUND(ROUND(L1021,2)*ROUND(G1021,3),2)</f>
      </c>
      <c s="36" t="s">
        <v>53</v>
      </c>
      <c>
        <f>(M1021*21)/100</f>
      </c>
      <c t="s">
        <v>27</v>
      </c>
    </row>
    <row r="1022" spans="1:5" ht="38.25">
      <c r="A1022" s="35" t="s">
        <v>54</v>
      </c>
      <c r="E1022" s="39" t="s">
        <v>939</v>
      </c>
    </row>
    <row r="1023" spans="1:5" ht="12.75">
      <c r="A1023" s="35" t="s">
        <v>55</v>
      </c>
      <c r="E1023" s="40" t="s">
        <v>5</v>
      </c>
    </row>
    <row r="1024" spans="1:5" ht="12.75">
      <c r="A1024" t="s">
        <v>57</v>
      </c>
      <c r="E1024" s="39" t="s">
        <v>5</v>
      </c>
    </row>
    <row r="1025" spans="1:16" ht="12.75">
      <c r="A1025" t="s">
        <v>49</v>
      </c>
      <c s="34" t="s">
        <v>940</v>
      </c>
      <c s="34" t="s">
        <v>941</v>
      </c>
      <c s="35" t="s">
        <v>5</v>
      </c>
      <c s="6" t="s">
        <v>935</v>
      </c>
      <c s="36" t="s">
        <v>600</v>
      </c>
      <c s="37">
        <v>1</v>
      </c>
      <c s="36">
        <v>0</v>
      </c>
      <c s="36">
        <f>ROUND(G1025*H1025,6)</f>
      </c>
      <c r="L1025" s="38">
        <v>0</v>
      </c>
      <c s="32">
        <f>ROUND(ROUND(L1025,2)*ROUND(G1025,3),2)</f>
      </c>
      <c s="36" t="s">
        <v>53</v>
      </c>
      <c>
        <f>(M1025*21)/100</f>
      </c>
      <c t="s">
        <v>27</v>
      </c>
    </row>
    <row r="1026" spans="1:5" ht="12.75">
      <c r="A1026" s="35" t="s">
        <v>54</v>
      </c>
      <c r="E1026" s="39" t="s">
        <v>5</v>
      </c>
    </row>
    <row r="1027" spans="1:5" ht="12.75">
      <c r="A1027" s="35" t="s">
        <v>55</v>
      </c>
      <c r="E1027" s="40" t="s">
        <v>5</v>
      </c>
    </row>
    <row r="1028" spans="1:5" ht="12.75">
      <c r="A1028" t="s">
        <v>57</v>
      </c>
      <c r="E1028" s="39" t="s">
        <v>5</v>
      </c>
    </row>
    <row r="1029" spans="1:16" ht="12.75">
      <c r="A1029" t="s">
        <v>49</v>
      </c>
      <c s="34" t="s">
        <v>942</v>
      </c>
      <c s="34" t="s">
        <v>943</v>
      </c>
      <c s="35" t="s">
        <v>5</v>
      </c>
      <c s="6" t="s">
        <v>944</v>
      </c>
      <c s="36" t="s">
        <v>600</v>
      </c>
      <c s="37">
        <v>1</v>
      </c>
      <c s="36">
        <v>1.8425</v>
      </c>
      <c s="36">
        <f>ROUND(G1029*H1029,6)</f>
      </c>
      <c r="L1029" s="38">
        <v>0</v>
      </c>
      <c s="32">
        <f>ROUND(ROUND(L1029,2)*ROUND(G1029,3),2)</f>
      </c>
      <c s="36" t="s">
        <v>53</v>
      </c>
      <c>
        <f>(M1029*21)/100</f>
      </c>
      <c t="s">
        <v>27</v>
      </c>
    </row>
    <row r="1030" spans="1:5" ht="38.25">
      <c r="A1030" s="35" t="s">
        <v>54</v>
      </c>
      <c r="E1030" s="39" t="s">
        <v>945</v>
      </c>
    </row>
    <row r="1031" spans="1:5" ht="12.75">
      <c r="A1031" s="35" t="s">
        <v>55</v>
      </c>
      <c r="E1031" s="40" t="s">
        <v>5</v>
      </c>
    </row>
    <row r="1032" spans="1:5" ht="12.75">
      <c r="A1032" t="s">
        <v>57</v>
      </c>
      <c r="E1032" s="39" t="s">
        <v>5</v>
      </c>
    </row>
    <row r="1033" spans="1:16" ht="12.75">
      <c r="A1033" t="s">
        <v>49</v>
      </c>
      <c s="34" t="s">
        <v>946</v>
      </c>
      <c s="34" t="s">
        <v>947</v>
      </c>
      <c s="35" t="s">
        <v>5</v>
      </c>
      <c s="6" t="s">
        <v>948</v>
      </c>
      <c s="36" t="s">
        <v>600</v>
      </c>
      <c s="37">
        <v>1</v>
      </c>
      <c s="36">
        <v>0</v>
      </c>
      <c s="36">
        <f>ROUND(G1033*H1033,6)</f>
      </c>
      <c r="L1033" s="38">
        <v>0</v>
      </c>
      <c s="32">
        <f>ROUND(ROUND(L1033,2)*ROUND(G1033,3),2)</f>
      </c>
      <c s="36" t="s">
        <v>53</v>
      </c>
      <c>
        <f>(M1033*21)/100</f>
      </c>
      <c t="s">
        <v>27</v>
      </c>
    </row>
    <row r="1034" spans="1:5" ht="12.75">
      <c r="A1034" s="35" t="s">
        <v>54</v>
      </c>
      <c r="E1034" s="39" t="s">
        <v>5</v>
      </c>
    </row>
    <row r="1035" spans="1:5" ht="12.75">
      <c r="A1035" s="35" t="s">
        <v>55</v>
      </c>
      <c r="E1035" s="40" t="s">
        <v>5</v>
      </c>
    </row>
    <row r="1036" spans="1:5" ht="12.75">
      <c r="A1036" t="s">
        <v>57</v>
      </c>
      <c r="E1036" s="39" t="s">
        <v>5</v>
      </c>
    </row>
    <row r="1037" spans="1:16" ht="12.75">
      <c r="A1037" t="s">
        <v>49</v>
      </c>
      <c s="34" t="s">
        <v>949</v>
      </c>
      <c s="34" t="s">
        <v>950</v>
      </c>
      <c s="35" t="s">
        <v>5</v>
      </c>
      <c s="6" t="s">
        <v>951</v>
      </c>
      <c s="36" t="s">
        <v>600</v>
      </c>
      <c s="37">
        <v>1</v>
      </c>
      <c s="36">
        <v>0.01</v>
      </c>
      <c s="36">
        <f>ROUND(G1037*H1037,6)</f>
      </c>
      <c r="L1037" s="38">
        <v>0</v>
      </c>
      <c s="32">
        <f>ROUND(ROUND(L1037,2)*ROUND(G1037,3),2)</f>
      </c>
      <c s="36" t="s">
        <v>53</v>
      </c>
      <c>
        <f>(M1037*21)/100</f>
      </c>
      <c t="s">
        <v>27</v>
      </c>
    </row>
    <row r="1038" spans="1:5" ht="38.25">
      <c r="A1038" s="35" t="s">
        <v>54</v>
      </c>
      <c r="E1038" s="39" t="s">
        <v>952</v>
      </c>
    </row>
    <row r="1039" spans="1:5" ht="12.75">
      <c r="A1039" s="35" t="s">
        <v>55</v>
      </c>
      <c r="E1039" s="40" t="s">
        <v>5</v>
      </c>
    </row>
    <row r="1040" spans="1:5" ht="12.75">
      <c r="A1040" t="s">
        <v>57</v>
      </c>
      <c r="E1040" s="39" t="s">
        <v>5</v>
      </c>
    </row>
    <row r="1041" spans="1:16" ht="12.75">
      <c r="A1041" t="s">
        <v>49</v>
      </c>
      <c s="34" t="s">
        <v>953</v>
      </c>
      <c s="34" t="s">
        <v>954</v>
      </c>
      <c s="35" t="s">
        <v>5</v>
      </c>
      <c s="6" t="s">
        <v>955</v>
      </c>
      <c s="36" t="s">
        <v>600</v>
      </c>
      <c s="37">
        <v>1</v>
      </c>
      <c s="36">
        <v>0</v>
      </c>
      <c s="36">
        <f>ROUND(G1041*H1041,6)</f>
      </c>
      <c r="L1041" s="38">
        <v>0</v>
      </c>
      <c s="32">
        <f>ROUND(ROUND(L1041,2)*ROUND(G1041,3),2)</f>
      </c>
      <c s="36" t="s">
        <v>53</v>
      </c>
      <c>
        <f>(M1041*21)/100</f>
      </c>
      <c t="s">
        <v>27</v>
      </c>
    </row>
    <row r="1042" spans="1:5" ht="12.75">
      <c r="A1042" s="35" t="s">
        <v>54</v>
      </c>
      <c r="E1042" s="39" t="s">
        <v>5</v>
      </c>
    </row>
    <row r="1043" spans="1:5" ht="12.75">
      <c r="A1043" s="35" t="s">
        <v>55</v>
      </c>
      <c r="E1043" s="40" t="s">
        <v>5</v>
      </c>
    </row>
    <row r="1044" spans="1:5" ht="12.75">
      <c r="A1044" t="s">
        <v>57</v>
      </c>
      <c r="E1044" s="39" t="s">
        <v>5</v>
      </c>
    </row>
    <row r="1045" spans="1:16" ht="25.5">
      <c r="A1045" t="s">
        <v>49</v>
      </c>
      <c s="34" t="s">
        <v>956</v>
      </c>
      <c s="34" t="s">
        <v>957</v>
      </c>
      <c s="35" t="s">
        <v>5</v>
      </c>
      <c s="6" t="s">
        <v>958</v>
      </c>
      <c s="36" t="s">
        <v>600</v>
      </c>
      <c s="37">
        <v>1</v>
      </c>
      <c s="36">
        <v>0.135</v>
      </c>
      <c s="36">
        <f>ROUND(G1045*H1045,6)</f>
      </c>
      <c r="L1045" s="38">
        <v>0</v>
      </c>
      <c s="32">
        <f>ROUND(ROUND(L1045,2)*ROUND(G1045,3),2)</f>
      </c>
      <c s="36" t="s">
        <v>53</v>
      </c>
      <c>
        <f>(M1045*21)/100</f>
      </c>
      <c t="s">
        <v>27</v>
      </c>
    </row>
    <row r="1046" spans="1:5" ht="12.75">
      <c r="A1046" s="35" t="s">
        <v>54</v>
      </c>
      <c r="E1046" s="39" t="s">
        <v>5</v>
      </c>
    </row>
    <row r="1047" spans="1:5" ht="12.75">
      <c r="A1047" s="35" t="s">
        <v>55</v>
      </c>
      <c r="E1047" s="40" t="s">
        <v>5</v>
      </c>
    </row>
    <row r="1048" spans="1:5" ht="12.75">
      <c r="A1048" t="s">
        <v>57</v>
      </c>
      <c r="E1048" s="39" t="s">
        <v>5</v>
      </c>
    </row>
    <row r="1049" spans="1:16" ht="12.75">
      <c r="A1049" t="s">
        <v>49</v>
      </c>
      <c s="34" t="s">
        <v>959</v>
      </c>
      <c s="34" t="s">
        <v>960</v>
      </c>
      <c s="35" t="s">
        <v>5</v>
      </c>
      <c s="6" t="s">
        <v>961</v>
      </c>
      <c s="36" t="s">
        <v>911</v>
      </c>
      <c s="37">
        <v>128.3</v>
      </c>
      <c s="36">
        <v>0</v>
      </c>
      <c s="36">
        <f>ROUND(G1049*H1049,6)</f>
      </c>
      <c r="L1049" s="38">
        <v>0</v>
      </c>
      <c s="32">
        <f>ROUND(ROUND(L1049,2)*ROUND(G1049,3),2)</f>
      </c>
      <c s="36" t="s">
        <v>53</v>
      </c>
      <c>
        <f>(M1049*21)/100</f>
      </c>
      <c t="s">
        <v>27</v>
      </c>
    </row>
    <row r="1050" spans="1:5" ht="12.75">
      <c r="A1050" s="35" t="s">
        <v>54</v>
      </c>
      <c r="E1050" s="39" t="s">
        <v>5</v>
      </c>
    </row>
    <row r="1051" spans="1:5" ht="12.75">
      <c r="A1051" s="35" t="s">
        <v>55</v>
      </c>
      <c r="E1051" s="40" t="s">
        <v>5</v>
      </c>
    </row>
    <row r="1052" spans="1:5" ht="12.75">
      <c r="A1052" t="s">
        <v>57</v>
      </c>
      <c r="E1052" s="39" t="s">
        <v>5</v>
      </c>
    </row>
    <row r="1053" spans="1:16" ht="12.75">
      <c r="A1053" t="s">
        <v>49</v>
      </c>
      <c s="34" t="s">
        <v>962</v>
      </c>
      <c s="34" t="s">
        <v>963</v>
      </c>
      <c s="35" t="s">
        <v>5</v>
      </c>
      <c s="6" t="s">
        <v>964</v>
      </c>
      <c s="36" t="s">
        <v>911</v>
      </c>
      <c s="37">
        <v>128.3</v>
      </c>
      <c s="36">
        <v>0.001</v>
      </c>
      <c s="36">
        <f>ROUND(G1053*H1053,6)</f>
      </c>
      <c r="L1053" s="38">
        <v>0</v>
      </c>
      <c s="32">
        <f>ROUND(ROUND(L1053,2)*ROUND(G1053,3),2)</f>
      </c>
      <c s="36" t="s">
        <v>53</v>
      </c>
      <c>
        <f>(M1053*21)/100</f>
      </c>
      <c t="s">
        <v>27</v>
      </c>
    </row>
    <row r="1054" spans="1:5" ht="12.75">
      <c r="A1054" s="35" t="s">
        <v>54</v>
      </c>
      <c r="E1054" s="39" t="s">
        <v>5</v>
      </c>
    </row>
    <row r="1055" spans="1:5" ht="12.75">
      <c r="A1055" s="35" t="s">
        <v>55</v>
      </c>
      <c r="E1055" s="40" t="s">
        <v>5</v>
      </c>
    </row>
    <row r="1056" spans="1:5" ht="12.75">
      <c r="A1056" t="s">
        <v>57</v>
      </c>
      <c r="E1056" s="39" t="s">
        <v>5</v>
      </c>
    </row>
    <row r="1057" spans="1:16" ht="12.75">
      <c r="A1057" t="s">
        <v>49</v>
      </c>
      <c s="34" t="s">
        <v>965</v>
      </c>
      <c s="34" t="s">
        <v>966</v>
      </c>
      <c s="35" t="s">
        <v>5</v>
      </c>
      <c s="6" t="s">
        <v>967</v>
      </c>
      <c s="36" t="s">
        <v>600</v>
      </c>
      <c s="37">
        <v>1</v>
      </c>
      <c s="36">
        <v>0</v>
      </c>
      <c s="36">
        <f>ROUND(G1057*H1057,6)</f>
      </c>
      <c r="L1057" s="38">
        <v>0</v>
      </c>
      <c s="32">
        <f>ROUND(ROUND(L1057,2)*ROUND(G1057,3),2)</f>
      </c>
      <c s="36" t="s">
        <v>53</v>
      </c>
      <c>
        <f>(M1057*21)/100</f>
      </c>
      <c t="s">
        <v>27</v>
      </c>
    </row>
    <row r="1058" spans="1:5" ht="12.75">
      <c r="A1058" s="35" t="s">
        <v>54</v>
      </c>
      <c r="E1058" s="39" t="s">
        <v>5</v>
      </c>
    </row>
    <row r="1059" spans="1:5" ht="12.75">
      <c r="A1059" s="35" t="s">
        <v>55</v>
      </c>
      <c r="E1059" s="40" t="s">
        <v>5</v>
      </c>
    </row>
    <row r="1060" spans="1:5" ht="12.75">
      <c r="A1060" t="s">
        <v>57</v>
      </c>
      <c r="E1060" s="39" t="s">
        <v>5</v>
      </c>
    </row>
    <row r="1061" spans="1:16" ht="25.5">
      <c r="A1061" t="s">
        <v>49</v>
      </c>
      <c s="34" t="s">
        <v>968</v>
      </c>
      <c s="34" t="s">
        <v>969</v>
      </c>
      <c s="35" t="s">
        <v>5</v>
      </c>
      <c s="6" t="s">
        <v>970</v>
      </c>
      <c s="36" t="s">
        <v>600</v>
      </c>
      <c s="37">
        <v>1</v>
      </c>
      <c s="36">
        <v>0.48</v>
      </c>
      <c s="36">
        <f>ROUND(G1061*H1061,6)</f>
      </c>
      <c r="L1061" s="38">
        <v>0</v>
      </c>
      <c s="32">
        <f>ROUND(ROUND(L1061,2)*ROUND(G1061,3),2)</f>
      </c>
      <c s="36" t="s">
        <v>53</v>
      </c>
      <c>
        <f>(M1061*21)/100</f>
      </c>
      <c t="s">
        <v>27</v>
      </c>
    </row>
    <row r="1062" spans="1:5" ht="63.75">
      <c r="A1062" s="35" t="s">
        <v>54</v>
      </c>
      <c r="E1062" s="39" t="s">
        <v>971</v>
      </c>
    </row>
    <row r="1063" spans="1:5" ht="12.75">
      <c r="A1063" s="35" t="s">
        <v>55</v>
      </c>
      <c r="E1063" s="40" t="s">
        <v>5</v>
      </c>
    </row>
    <row r="1064" spans="1:5" ht="12.75">
      <c r="A1064" t="s">
        <v>57</v>
      </c>
      <c r="E1064" s="39" t="s">
        <v>5</v>
      </c>
    </row>
    <row r="1065" spans="1:16" ht="25.5">
      <c r="A1065" t="s">
        <v>49</v>
      </c>
      <c s="34" t="s">
        <v>972</v>
      </c>
      <c s="34" t="s">
        <v>973</v>
      </c>
      <c s="35" t="s">
        <v>5</v>
      </c>
      <c s="6" t="s">
        <v>974</v>
      </c>
      <c s="36" t="s">
        <v>600</v>
      </c>
      <c s="37">
        <v>3</v>
      </c>
      <c s="36">
        <v>0.09</v>
      </c>
      <c s="36">
        <f>ROUND(G1065*H1065,6)</f>
      </c>
      <c r="L1065" s="38">
        <v>0</v>
      </c>
      <c s="32">
        <f>ROUND(ROUND(L1065,2)*ROUND(G1065,3),2)</f>
      </c>
      <c s="36" t="s">
        <v>53</v>
      </c>
      <c>
        <f>(M1065*21)/100</f>
      </c>
      <c t="s">
        <v>27</v>
      </c>
    </row>
    <row r="1066" spans="1:5" ht="12.75">
      <c r="A1066" s="35" t="s">
        <v>54</v>
      </c>
      <c r="E1066" s="39" t="s">
        <v>5</v>
      </c>
    </row>
    <row r="1067" spans="1:5" ht="12.75">
      <c r="A1067" s="35" t="s">
        <v>55</v>
      </c>
      <c r="E1067" s="40" t="s">
        <v>5</v>
      </c>
    </row>
    <row r="1068" spans="1:5" ht="12.75">
      <c r="A1068" t="s">
        <v>57</v>
      </c>
      <c r="E1068" s="39" t="s">
        <v>5</v>
      </c>
    </row>
    <row r="1069" spans="1:16" ht="25.5">
      <c r="A1069" t="s">
        <v>49</v>
      </c>
      <c s="34" t="s">
        <v>975</v>
      </c>
      <c s="34" t="s">
        <v>976</v>
      </c>
      <c s="35" t="s">
        <v>5</v>
      </c>
      <c s="6" t="s">
        <v>977</v>
      </c>
      <c s="36" t="s">
        <v>600</v>
      </c>
      <c s="37">
        <v>1</v>
      </c>
      <c s="36">
        <v>0.08</v>
      </c>
      <c s="36">
        <f>ROUND(G1069*H1069,6)</f>
      </c>
      <c r="L1069" s="38">
        <v>0</v>
      </c>
      <c s="32">
        <f>ROUND(ROUND(L1069,2)*ROUND(G1069,3),2)</f>
      </c>
      <c s="36" t="s">
        <v>53</v>
      </c>
      <c>
        <f>(M1069*21)/100</f>
      </c>
      <c t="s">
        <v>27</v>
      </c>
    </row>
    <row r="1070" spans="1:5" ht="25.5">
      <c r="A1070" s="35" t="s">
        <v>54</v>
      </c>
      <c r="E1070" s="39" t="s">
        <v>978</v>
      </c>
    </row>
    <row r="1071" spans="1:5" ht="12.75">
      <c r="A1071" s="35" t="s">
        <v>55</v>
      </c>
      <c r="E1071" s="40" t="s">
        <v>5</v>
      </c>
    </row>
    <row r="1072" spans="1:5" ht="12.75">
      <c r="A1072" t="s">
        <v>57</v>
      </c>
      <c r="E1072" s="39" t="s">
        <v>5</v>
      </c>
    </row>
    <row r="1073" spans="1:13" ht="12.75">
      <c r="A1073" t="s">
        <v>46</v>
      </c>
      <c r="C1073" s="31" t="s">
        <v>979</v>
      </c>
      <c r="E1073" s="33" t="s">
        <v>980</v>
      </c>
      <c r="J1073" s="32">
        <f>0</f>
      </c>
      <c s="32">
        <f>0</f>
      </c>
      <c s="32">
        <f>0+L1074+L1078+L1082+L1086+L1090+L1094+L1098+L1102+L1106</f>
      </c>
      <c s="32">
        <f>0+M1074+M1078+M1082+M1086+M1090+M1094+M1098+M1102+M1106</f>
      </c>
    </row>
    <row r="1074" spans="1:16" ht="12.75">
      <c r="A1074" t="s">
        <v>49</v>
      </c>
      <c s="34" t="s">
        <v>981</v>
      </c>
      <c s="34" t="s">
        <v>982</v>
      </c>
      <c s="35" t="s">
        <v>5</v>
      </c>
      <c s="6" t="s">
        <v>983</v>
      </c>
      <c s="36" t="s">
        <v>95</v>
      </c>
      <c s="37">
        <v>186.369</v>
      </c>
      <c s="36">
        <v>0.0192</v>
      </c>
      <c s="36">
        <f>ROUND(G1074*H1074,6)</f>
      </c>
      <c r="L1074" s="38">
        <v>0</v>
      </c>
      <c s="32">
        <f>ROUND(ROUND(L1074,2)*ROUND(G1074,3),2)</f>
      </c>
      <c s="36" t="s">
        <v>53</v>
      </c>
      <c>
        <f>(M1074*21)/100</f>
      </c>
      <c t="s">
        <v>27</v>
      </c>
    </row>
    <row r="1075" spans="1:5" ht="12.75">
      <c r="A1075" s="35" t="s">
        <v>54</v>
      </c>
      <c r="E1075" s="39" t="s">
        <v>5</v>
      </c>
    </row>
    <row r="1076" spans="1:5" ht="12.75">
      <c r="A1076" s="35" t="s">
        <v>55</v>
      </c>
      <c r="E1076" s="40" t="s">
        <v>984</v>
      </c>
    </row>
    <row r="1077" spans="1:5" ht="12.75">
      <c r="A1077" t="s">
        <v>57</v>
      </c>
      <c r="E1077" s="39" t="s">
        <v>5</v>
      </c>
    </row>
    <row r="1078" spans="1:16" ht="12.75">
      <c r="A1078" t="s">
        <v>49</v>
      </c>
      <c s="34" t="s">
        <v>985</v>
      </c>
      <c s="34" t="s">
        <v>986</v>
      </c>
      <c s="35" t="s">
        <v>5</v>
      </c>
      <c s="6" t="s">
        <v>987</v>
      </c>
      <c s="36" t="s">
        <v>95</v>
      </c>
      <c s="37">
        <v>161.29</v>
      </c>
      <c s="36">
        <v>0</v>
      </c>
      <c s="36">
        <f>ROUND(G1078*H1078,6)</f>
      </c>
      <c r="L1078" s="38">
        <v>0</v>
      </c>
      <c s="32">
        <f>ROUND(ROUND(L1078,2)*ROUND(G1078,3),2)</f>
      </c>
      <c s="36" t="s">
        <v>53</v>
      </c>
      <c>
        <f>(M1078*21)/100</f>
      </c>
      <c t="s">
        <v>27</v>
      </c>
    </row>
    <row r="1079" spans="1:5" ht="12.75">
      <c r="A1079" s="35" t="s">
        <v>54</v>
      </c>
      <c r="E1079" s="39" t="s">
        <v>5</v>
      </c>
    </row>
    <row r="1080" spans="1:5" ht="38.25">
      <c r="A1080" s="35" t="s">
        <v>55</v>
      </c>
      <c r="E1080" s="40" t="s">
        <v>988</v>
      </c>
    </row>
    <row r="1081" spans="1:5" ht="12.75">
      <c r="A1081" t="s">
        <v>57</v>
      </c>
      <c r="E1081" s="39" t="s">
        <v>5</v>
      </c>
    </row>
    <row r="1082" spans="1:16" ht="12.75">
      <c r="A1082" t="s">
        <v>49</v>
      </c>
      <c s="34" t="s">
        <v>989</v>
      </c>
      <c s="34" t="s">
        <v>990</v>
      </c>
      <c s="35" t="s">
        <v>5</v>
      </c>
      <c s="6" t="s">
        <v>991</v>
      </c>
      <c s="36" t="s">
        <v>95</v>
      </c>
      <c s="37">
        <v>161.29</v>
      </c>
      <c s="36">
        <v>0.00021</v>
      </c>
      <c s="36">
        <f>ROUND(G1082*H1082,6)</f>
      </c>
      <c r="L1082" s="38">
        <v>0</v>
      </c>
      <c s="32">
        <f>ROUND(ROUND(L1082,2)*ROUND(G1082,3),2)</f>
      </c>
      <c s="36" t="s">
        <v>53</v>
      </c>
      <c>
        <f>(M1082*21)/100</f>
      </c>
      <c t="s">
        <v>27</v>
      </c>
    </row>
    <row r="1083" spans="1:5" ht="12.75">
      <c r="A1083" s="35" t="s">
        <v>54</v>
      </c>
      <c r="E1083" s="39" t="s">
        <v>5</v>
      </c>
    </row>
    <row r="1084" spans="1:5" ht="12.75">
      <c r="A1084" s="35" t="s">
        <v>55</v>
      </c>
      <c r="E1084" s="40" t="s">
        <v>5</v>
      </c>
    </row>
    <row r="1085" spans="1:5" ht="12.75">
      <c r="A1085" t="s">
        <v>57</v>
      </c>
      <c r="E1085" s="39" t="s">
        <v>5</v>
      </c>
    </row>
    <row r="1086" spans="1:16" ht="12.75">
      <c r="A1086" t="s">
        <v>49</v>
      </c>
      <c s="34" t="s">
        <v>992</v>
      </c>
      <c s="34" t="s">
        <v>993</v>
      </c>
      <c s="35" t="s">
        <v>5</v>
      </c>
      <c s="6" t="s">
        <v>994</v>
      </c>
      <c s="36" t="s">
        <v>144</v>
      </c>
      <c s="37">
        <v>81.36</v>
      </c>
      <c s="36">
        <v>0.0004</v>
      </c>
      <c s="36">
        <f>ROUND(G1086*H1086,6)</f>
      </c>
      <c r="L1086" s="38">
        <v>0</v>
      </c>
      <c s="32">
        <f>ROUND(ROUND(L1086,2)*ROUND(G1086,3),2)</f>
      </c>
      <c s="36" t="s">
        <v>53</v>
      </c>
      <c>
        <f>(M1086*21)/100</f>
      </c>
      <c t="s">
        <v>27</v>
      </c>
    </row>
    <row r="1087" spans="1:5" ht="12.75">
      <c r="A1087" s="35" t="s">
        <v>54</v>
      </c>
      <c r="E1087" s="39" t="s">
        <v>5</v>
      </c>
    </row>
    <row r="1088" spans="1:5" ht="25.5">
      <c r="A1088" s="35" t="s">
        <v>55</v>
      </c>
      <c r="E1088" s="40" t="s">
        <v>995</v>
      </c>
    </row>
    <row r="1089" spans="1:5" ht="12.75">
      <c r="A1089" t="s">
        <v>57</v>
      </c>
      <c r="E1089" s="39" t="s">
        <v>5</v>
      </c>
    </row>
    <row r="1090" spans="1:16" ht="12.75">
      <c r="A1090" t="s">
        <v>49</v>
      </c>
      <c s="34" t="s">
        <v>996</v>
      </c>
      <c s="34" t="s">
        <v>997</v>
      </c>
      <c s="35" t="s">
        <v>5</v>
      </c>
      <c s="6" t="s">
        <v>998</v>
      </c>
      <c s="36" t="s">
        <v>144</v>
      </c>
      <c s="37">
        <v>81.36</v>
      </c>
      <c s="36">
        <v>0</v>
      </c>
      <c s="36">
        <f>ROUND(G1090*H1090,6)</f>
      </c>
      <c r="L1090" s="38">
        <v>0</v>
      </c>
      <c s="32">
        <f>ROUND(ROUND(L1090,2)*ROUND(G1090,3),2)</f>
      </c>
      <c s="36" t="s">
        <v>53</v>
      </c>
      <c>
        <f>(M1090*21)/100</f>
      </c>
      <c t="s">
        <v>27</v>
      </c>
    </row>
    <row r="1091" spans="1:5" ht="12.75">
      <c r="A1091" s="35" t="s">
        <v>54</v>
      </c>
      <c r="E1091" s="39" t="s">
        <v>5</v>
      </c>
    </row>
    <row r="1092" spans="1:5" ht="12.75">
      <c r="A1092" s="35" t="s">
        <v>55</v>
      </c>
      <c r="E1092" s="40" t="s">
        <v>5</v>
      </c>
    </row>
    <row r="1093" spans="1:5" ht="12.75">
      <c r="A1093" t="s">
        <v>57</v>
      </c>
      <c r="E1093" s="39" t="s">
        <v>5</v>
      </c>
    </row>
    <row r="1094" spans="1:16" ht="12.75">
      <c r="A1094" t="s">
        <v>49</v>
      </c>
      <c s="34" t="s">
        <v>999</v>
      </c>
      <c s="34" t="s">
        <v>1000</v>
      </c>
      <c s="35" t="s">
        <v>5</v>
      </c>
      <c s="6" t="s">
        <v>1001</v>
      </c>
      <c s="36" t="s">
        <v>95</v>
      </c>
      <c s="37">
        <v>161.29</v>
      </c>
      <c s="36">
        <v>0.00326</v>
      </c>
      <c s="36">
        <f>ROUND(G1094*H1094,6)</f>
      </c>
      <c r="L1094" s="38">
        <v>0</v>
      </c>
      <c s="32">
        <f>ROUND(ROUND(L1094,2)*ROUND(G1094,3),2)</f>
      </c>
      <c s="36" t="s">
        <v>53</v>
      </c>
      <c>
        <f>(M1094*21)/100</f>
      </c>
      <c t="s">
        <v>27</v>
      </c>
    </row>
    <row r="1095" spans="1:5" ht="12.75">
      <c r="A1095" s="35" t="s">
        <v>54</v>
      </c>
      <c r="E1095" s="39" t="s">
        <v>5</v>
      </c>
    </row>
    <row r="1096" spans="1:5" ht="12.75">
      <c r="A1096" s="35" t="s">
        <v>55</v>
      </c>
      <c r="E1096" s="40" t="s">
        <v>5</v>
      </c>
    </row>
    <row r="1097" spans="1:5" ht="12.75">
      <c r="A1097" t="s">
        <v>57</v>
      </c>
      <c r="E1097" s="39" t="s">
        <v>5</v>
      </c>
    </row>
    <row r="1098" spans="1:16" ht="12.75">
      <c r="A1098" t="s">
        <v>49</v>
      </c>
      <c s="34" t="s">
        <v>1002</v>
      </c>
      <c s="34" t="s">
        <v>1003</v>
      </c>
      <c s="35" t="s">
        <v>5</v>
      </c>
      <c s="6" t="s">
        <v>1004</v>
      </c>
      <c s="36" t="s">
        <v>144</v>
      </c>
      <c s="37">
        <v>270.39</v>
      </c>
      <c s="36">
        <v>4E-05</v>
      </c>
      <c s="36">
        <f>ROUND(G1098*H1098,6)</f>
      </c>
      <c r="L1098" s="38">
        <v>0</v>
      </c>
      <c s="32">
        <f>ROUND(ROUND(L1098,2)*ROUND(G1098,3),2)</f>
      </c>
      <c s="36" t="s">
        <v>53</v>
      </c>
      <c>
        <f>(M1098*21)/100</f>
      </c>
      <c t="s">
        <v>27</v>
      </c>
    </row>
    <row r="1099" spans="1:5" ht="12.75">
      <c r="A1099" s="35" t="s">
        <v>54</v>
      </c>
      <c r="E1099" s="39" t="s">
        <v>5</v>
      </c>
    </row>
    <row r="1100" spans="1:5" ht="12.75">
      <c r="A1100" s="35" t="s">
        <v>55</v>
      </c>
      <c r="E1100" s="40" t="s">
        <v>1005</v>
      </c>
    </row>
    <row r="1101" spans="1:5" ht="12.75">
      <c r="A1101" t="s">
        <v>57</v>
      </c>
      <c r="E1101" s="39" t="s">
        <v>5</v>
      </c>
    </row>
    <row r="1102" spans="1:16" ht="12.75">
      <c r="A1102" t="s">
        <v>49</v>
      </c>
      <c s="34" t="s">
        <v>1006</v>
      </c>
      <c s="34" t="s">
        <v>1007</v>
      </c>
      <c s="35" t="s">
        <v>5</v>
      </c>
      <c s="6" t="s">
        <v>1008</v>
      </c>
      <c s="36" t="s">
        <v>95</v>
      </c>
      <c s="37">
        <v>23.81</v>
      </c>
      <c s="36">
        <v>0</v>
      </c>
      <c s="36">
        <f>ROUND(G1102*H1102,6)</f>
      </c>
      <c r="L1102" s="38">
        <v>0</v>
      </c>
      <c s="32">
        <f>ROUND(ROUND(L1102,2)*ROUND(G1102,3),2)</f>
      </c>
      <c s="36" t="s">
        <v>53</v>
      </c>
      <c>
        <f>(M1102*21)/100</f>
      </c>
      <c t="s">
        <v>27</v>
      </c>
    </row>
    <row r="1103" spans="1:5" ht="12.75">
      <c r="A1103" s="35" t="s">
        <v>54</v>
      </c>
      <c r="E1103" s="39" t="s">
        <v>5</v>
      </c>
    </row>
    <row r="1104" spans="1:5" ht="12.75">
      <c r="A1104" s="35" t="s">
        <v>55</v>
      </c>
      <c r="E1104" s="40" t="s">
        <v>1009</v>
      </c>
    </row>
    <row r="1105" spans="1:5" ht="12.75">
      <c r="A1105" t="s">
        <v>57</v>
      </c>
      <c r="E1105" s="39" t="s">
        <v>5</v>
      </c>
    </row>
    <row r="1106" spans="1:16" ht="12.75">
      <c r="A1106" t="s">
        <v>49</v>
      </c>
      <c s="34" t="s">
        <v>1010</v>
      </c>
      <c s="34" t="s">
        <v>1011</v>
      </c>
      <c s="35" t="s">
        <v>5</v>
      </c>
      <c s="6" t="s">
        <v>1012</v>
      </c>
      <c s="36" t="s">
        <v>114</v>
      </c>
      <c s="37">
        <v>4.18</v>
      </c>
      <c s="36">
        <v>0</v>
      </c>
      <c s="36">
        <f>ROUND(G1106*H1106,6)</f>
      </c>
      <c r="L1106" s="38">
        <v>0</v>
      </c>
      <c s="32">
        <f>ROUND(ROUND(L1106,2)*ROUND(G1106,3),2)</f>
      </c>
      <c s="36" t="s">
        <v>53</v>
      </c>
      <c>
        <f>(M1106*21)/100</f>
      </c>
      <c t="s">
        <v>27</v>
      </c>
    </row>
    <row r="1107" spans="1:5" ht="12.75">
      <c r="A1107" s="35" t="s">
        <v>54</v>
      </c>
      <c r="E1107" s="39" t="s">
        <v>5</v>
      </c>
    </row>
    <row r="1108" spans="1:5" ht="12.75">
      <c r="A1108" s="35" t="s">
        <v>55</v>
      </c>
      <c r="E1108" s="40" t="s">
        <v>5</v>
      </c>
    </row>
    <row r="1109" spans="1:5" ht="12.75">
      <c r="A1109" t="s">
        <v>57</v>
      </c>
      <c r="E1109" s="39" t="s">
        <v>5</v>
      </c>
    </row>
    <row r="1110" spans="1:13" ht="12.75">
      <c r="A1110" t="s">
        <v>46</v>
      </c>
      <c r="C1110" s="31" t="s">
        <v>1013</v>
      </c>
      <c r="E1110" s="33" t="s">
        <v>1014</v>
      </c>
      <c r="J1110" s="32">
        <f>0</f>
      </c>
      <c s="32">
        <f>0</f>
      </c>
      <c s="32">
        <f>0+L1111+L1115+L1119</f>
      </c>
      <c s="32">
        <f>0+M1111+M1115+M1119</f>
      </c>
    </row>
    <row r="1111" spans="1:16" ht="12.75">
      <c r="A1111" t="s">
        <v>49</v>
      </c>
      <c s="34" t="s">
        <v>1015</v>
      </c>
      <c s="34" t="s">
        <v>1016</v>
      </c>
      <c s="35" t="s">
        <v>5</v>
      </c>
      <c s="6" t="s">
        <v>1017</v>
      </c>
      <c s="36" t="s">
        <v>144</v>
      </c>
      <c s="37">
        <v>59.75</v>
      </c>
      <c s="36">
        <v>0.01373</v>
      </c>
      <c s="36">
        <f>ROUND(G1111*H1111,6)</f>
      </c>
      <c r="L1111" s="38">
        <v>0</v>
      </c>
      <c s="32">
        <f>ROUND(ROUND(L1111,2)*ROUND(G1111,3),2)</f>
      </c>
      <c s="36" t="s">
        <v>53</v>
      </c>
      <c>
        <f>(M1111*21)/100</f>
      </c>
      <c t="s">
        <v>27</v>
      </c>
    </row>
    <row r="1112" spans="1:5" ht="12.75">
      <c r="A1112" s="35" t="s">
        <v>54</v>
      </c>
      <c r="E1112" s="39" t="s">
        <v>5</v>
      </c>
    </row>
    <row r="1113" spans="1:5" ht="12.75">
      <c r="A1113" s="35" t="s">
        <v>55</v>
      </c>
      <c r="E1113" s="40" t="s">
        <v>1018</v>
      </c>
    </row>
    <row r="1114" spans="1:5" ht="12.75">
      <c r="A1114" t="s">
        <v>57</v>
      </c>
      <c r="E1114" s="39" t="s">
        <v>5</v>
      </c>
    </row>
    <row r="1115" spans="1:16" ht="12.75">
      <c r="A1115" t="s">
        <v>49</v>
      </c>
      <c s="34" t="s">
        <v>1019</v>
      </c>
      <c s="34" t="s">
        <v>1020</v>
      </c>
      <c s="35" t="s">
        <v>5</v>
      </c>
      <c s="6" t="s">
        <v>1021</v>
      </c>
      <c s="36" t="s">
        <v>95</v>
      </c>
      <c s="37">
        <v>174.63</v>
      </c>
      <c s="36">
        <v>0.07098</v>
      </c>
      <c s="36">
        <f>ROUND(G1115*H1115,6)</f>
      </c>
      <c r="L1115" s="38">
        <v>0</v>
      </c>
      <c s="32">
        <f>ROUND(ROUND(L1115,2)*ROUND(G1115,3),2)</f>
      </c>
      <c s="36" t="s">
        <v>53</v>
      </c>
      <c>
        <f>(M1115*21)/100</f>
      </c>
      <c t="s">
        <v>27</v>
      </c>
    </row>
    <row r="1116" spans="1:5" ht="12.75">
      <c r="A1116" s="35" t="s">
        <v>54</v>
      </c>
      <c r="E1116" s="39" t="s">
        <v>5</v>
      </c>
    </row>
    <row r="1117" spans="1:5" ht="12.75">
      <c r="A1117" s="35" t="s">
        <v>55</v>
      </c>
      <c r="E1117" s="40" t="s">
        <v>1022</v>
      </c>
    </row>
    <row r="1118" spans="1:5" ht="12.75">
      <c r="A1118" t="s">
        <v>57</v>
      </c>
      <c r="E1118" s="39" t="s">
        <v>5</v>
      </c>
    </row>
    <row r="1119" spans="1:16" ht="12.75">
      <c r="A1119" t="s">
        <v>49</v>
      </c>
      <c s="34" t="s">
        <v>1023</v>
      </c>
      <c s="34" t="s">
        <v>1024</v>
      </c>
      <c s="35" t="s">
        <v>5</v>
      </c>
      <c s="6" t="s">
        <v>1025</v>
      </c>
      <c s="36" t="s">
        <v>114</v>
      </c>
      <c s="37">
        <v>13.21</v>
      </c>
      <c s="36">
        <v>0</v>
      </c>
      <c s="36">
        <f>ROUND(G1119*H1119,6)</f>
      </c>
      <c r="L1119" s="38">
        <v>0</v>
      </c>
      <c s="32">
        <f>ROUND(ROUND(L1119,2)*ROUND(G1119,3),2)</f>
      </c>
      <c s="36" t="s">
        <v>53</v>
      </c>
      <c>
        <f>(M1119*21)/100</f>
      </c>
      <c t="s">
        <v>27</v>
      </c>
    </row>
    <row r="1120" spans="1:5" ht="12.75">
      <c r="A1120" s="35" t="s">
        <v>54</v>
      </c>
      <c r="E1120" s="39" t="s">
        <v>5</v>
      </c>
    </row>
    <row r="1121" spans="1:5" ht="12.75">
      <c r="A1121" s="35" t="s">
        <v>55</v>
      </c>
      <c r="E1121" s="40" t="s">
        <v>5</v>
      </c>
    </row>
    <row r="1122" spans="1:5" ht="12.75">
      <c r="A1122" t="s">
        <v>57</v>
      </c>
      <c r="E1122" s="39" t="s">
        <v>5</v>
      </c>
    </row>
    <row r="1123" spans="1:13" ht="12.75">
      <c r="A1123" t="s">
        <v>46</v>
      </c>
      <c r="C1123" s="31" t="s">
        <v>1026</v>
      </c>
      <c r="E1123" s="33" t="s">
        <v>1027</v>
      </c>
      <c r="J1123" s="32">
        <f>0</f>
      </c>
      <c s="32">
        <f>0</f>
      </c>
      <c s="32">
        <f>0+L1124+L1128+L1132+L1136+L1140+L1144+L1148+L1152+L1156+L1160+L1164+L1168</f>
      </c>
      <c s="32">
        <f>0+M1124+M1128+M1132+M1136+M1140+M1144+M1148+M1152+M1156+M1160+M1164+M1168</f>
      </c>
    </row>
    <row r="1124" spans="1:16" ht="12.75">
      <c r="A1124" t="s">
        <v>49</v>
      </c>
      <c s="34" t="s">
        <v>1028</v>
      </c>
      <c s="34" t="s">
        <v>1029</v>
      </c>
      <c s="35" t="s">
        <v>5</v>
      </c>
      <c s="6" t="s">
        <v>1030</v>
      </c>
      <c s="36" t="s">
        <v>95</v>
      </c>
      <c s="37">
        <v>312.51</v>
      </c>
      <c s="36">
        <v>0.0036</v>
      </c>
      <c s="36">
        <f>ROUND(G1124*H1124,6)</f>
      </c>
      <c r="L1124" s="38">
        <v>0</v>
      </c>
      <c s="32">
        <f>ROUND(ROUND(L1124,2)*ROUND(G1124,3),2)</f>
      </c>
      <c s="36" t="s">
        <v>53</v>
      </c>
      <c>
        <f>(M1124*21)/100</f>
      </c>
      <c t="s">
        <v>27</v>
      </c>
    </row>
    <row r="1125" spans="1:5" ht="12.75">
      <c r="A1125" s="35" t="s">
        <v>54</v>
      </c>
      <c r="E1125" s="39" t="s">
        <v>5</v>
      </c>
    </row>
    <row r="1126" spans="1:5" ht="12.75">
      <c r="A1126" s="35" t="s">
        <v>55</v>
      </c>
      <c r="E1126" s="40" t="s">
        <v>1031</v>
      </c>
    </row>
    <row r="1127" spans="1:5" ht="12.75">
      <c r="A1127" t="s">
        <v>57</v>
      </c>
      <c r="E1127" s="39" t="s">
        <v>5</v>
      </c>
    </row>
    <row r="1128" spans="1:16" ht="12.75">
      <c r="A1128" t="s">
        <v>49</v>
      </c>
      <c s="34" t="s">
        <v>1032</v>
      </c>
      <c s="34" t="s">
        <v>1033</v>
      </c>
      <c s="35" t="s">
        <v>5</v>
      </c>
      <c s="6" t="s">
        <v>1034</v>
      </c>
      <c s="36" t="s">
        <v>95</v>
      </c>
      <c s="37">
        <v>308.429</v>
      </c>
      <c s="36">
        <v>0.00189</v>
      </c>
      <c s="36">
        <f>ROUND(G1128*H1128,6)</f>
      </c>
      <c r="L1128" s="38">
        <v>0</v>
      </c>
      <c s="32">
        <f>ROUND(ROUND(L1128,2)*ROUND(G1128,3),2)</f>
      </c>
      <c s="36" t="s">
        <v>53</v>
      </c>
      <c>
        <f>(M1128*21)/100</f>
      </c>
      <c t="s">
        <v>27</v>
      </c>
    </row>
    <row r="1129" spans="1:5" ht="12.75">
      <c r="A1129" s="35" t="s">
        <v>54</v>
      </c>
      <c r="E1129" s="39" t="s">
        <v>5</v>
      </c>
    </row>
    <row r="1130" spans="1:5" ht="12.75">
      <c r="A1130" s="35" t="s">
        <v>55</v>
      </c>
      <c r="E1130" s="40" t="s">
        <v>1035</v>
      </c>
    </row>
    <row r="1131" spans="1:5" ht="12.75">
      <c r="A1131" t="s">
        <v>57</v>
      </c>
      <c r="E1131" s="39" t="s">
        <v>5</v>
      </c>
    </row>
    <row r="1132" spans="1:16" ht="12.75">
      <c r="A1132" t="s">
        <v>49</v>
      </c>
      <c s="34" t="s">
        <v>1036</v>
      </c>
      <c s="34" t="s">
        <v>1037</v>
      </c>
      <c s="35" t="s">
        <v>5</v>
      </c>
      <c s="6" t="s">
        <v>1038</v>
      </c>
      <c s="36" t="s">
        <v>95</v>
      </c>
      <c s="37">
        <v>564.49</v>
      </c>
      <c s="36">
        <v>0</v>
      </c>
      <c s="36">
        <f>ROUND(G1132*H1132,6)</f>
      </c>
      <c r="L1132" s="38">
        <v>0</v>
      </c>
      <c s="32">
        <f>ROUND(ROUND(L1132,2)*ROUND(G1132,3),2)</f>
      </c>
      <c s="36" t="s">
        <v>53</v>
      </c>
      <c>
        <f>(M1132*21)/100</f>
      </c>
      <c t="s">
        <v>27</v>
      </c>
    </row>
    <row r="1133" spans="1:5" ht="12.75">
      <c r="A1133" s="35" t="s">
        <v>54</v>
      </c>
      <c r="E1133" s="39" t="s">
        <v>5</v>
      </c>
    </row>
    <row r="1134" spans="1:5" ht="63.75">
      <c r="A1134" s="35" t="s">
        <v>55</v>
      </c>
      <c r="E1134" s="40" t="s">
        <v>1039</v>
      </c>
    </row>
    <row r="1135" spans="1:5" ht="12.75">
      <c r="A1135" t="s">
        <v>57</v>
      </c>
      <c r="E1135" s="39" t="s">
        <v>5</v>
      </c>
    </row>
    <row r="1136" spans="1:16" ht="12.75">
      <c r="A1136" t="s">
        <v>49</v>
      </c>
      <c s="34" t="s">
        <v>1040</v>
      </c>
      <c s="34" t="s">
        <v>1041</v>
      </c>
      <c s="35" t="s">
        <v>5</v>
      </c>
      <c s="6" t="s">
        <v>1042</v>
      </c>
      <c s="36" t="s">
        <v>95</v>
      </c>
      <c s="37">
        <v>546.3</v>
      </c>
      <c s="36">
        <v>0</v>
      </c>
      <c s="36">
        <f>ROUND(G1136*H1136,6)</f>
      </c>
      <c r="L1136" s="38">
        <v>0</v>
      </c>
      <c s="32">
        <f>ROUND(ROUND(L1136,2)*ROUND(G1136,3),2)</f>
      </c>
      <c s="36" t="s">
        <v>53</v>
      </c>
      <c>
        <f>(M1136*21)/100</f>
      </c>
      <c t="s">
        <v>27</v>
      </c>
    </row>
    <row r="1137" spans="1:5" ht="12.75">
      <c r="A1137" s="35" t="s">
        <v>54</v>
      </c>
      <c r="E1137" s="39" t="s">
        <v>5</v>
      </c>
    </row>
    <row r="1138" spans="1:5" ht="12.75">
      <c r="A1138" s="35" t="s">
        <v>55</v>
      </c>
      <c r="E1138" s="40" t="s">
        <v>5</v>
      </c>
    </row>
    <row r="1139" spans="1:5" ht="12.75">
      <c r="A1139" t="s">
        <v>57</v>
      </c>
      <c r="E1139" s="39" t="s">
        <v>5</v>
      </c>
    </row>
    <row r="1140" spans="1:16" ht="12.75">
      <c r="A1140" t="s">
        <v>49</v>
      </c>
      <c s="34" t="s">
        <v>1043</v>
      </c>
      <c s="34" t="s">
        <v>1044</v>
      </c>
      <c s="35" t="s">
        <v>5</v>
      </c>
      <c s="6" t="s">
        <v>1045</v>
      </c>
      <c s="36" t="s">
        <v>144</v>
      </c>
      <c s="37">
        <v>240.56</v>
      </c>
      <c s="36">
        <v>8E-05</v>
      </c>
      <c s="36">
        <f>ROUND(G1140*H1140,6)</f>
      </c>
      <c r="L1140" s="38">
        <v>0</v>
      </c>
      <c s="32">
        <f>ROUND(ROUND(L1140,2)*ROUND(G1140,3),2)</f>
      </c>
      <c s="36" t="s">
        <v>53</v>
      </c>
      <c>
        <f>(M1140*21)/100</f>
      </c>
      <c t="s">
        <v>27</v>
      </c>
    </row>
    <row r="1141" spans="1:5" ht="12.75">
      <c r="A1141" s="35" t="s">
        <v>54</v>
      </c>
      <c r="E1141" s="39" t="s">
        <v>5</v>
      </c>
    </row>
    <row r="1142" spans="1:5" ht="38.25">
      <c r="A1142" s="35" t="s">
        <v>55</v>
      </c>
      <c r="E1142" s="40" t="s">
        <v>1046</v>
      </c>
    </row>
    <row r="1143" spans="1:5" ht="12.75">
      <c r="A1143" t="s">
        <v>57</v>
      </c>
      <c r="E1143" s="39" t="s">
        <v>5</v>
      </c>
    </row>
    <row r="1144" spans="1:16" ht="12.75">
      <c r="A1144" t="s">
        <v>49</v>
      </c>
      <c s="34" t="s">
        <v>1047</v>
      </c>
      <c s="34" t="s">
        <v>1048</v>
      </c>
      <c s="35" t="s">
        <v>5</v>
      </c>
      <c s="6" t="s">
        <v>1049</v>
      </c>
      <c s="36" t="s">
        <v>144</v>
      </c>
      <c s="37">
        <v>225.18</v>
      </c>
      <c s="36">
        <v>0.00024</v>
      </c>
      <c s="36">
        <f>ROUND(G1144*H1144,6)</f>
      </c>
      <c r="L1144" s="38">
        <v>0</v>
      </c>
      <c s="32">
        <f>ROUND(ROUND(L1144,2)*ROUND(G1144,3),2)</f>
      </c>
      <c s="36" t="s">
        <v>53</v>
      </c>
      <c>
        <f>(M1144*21)/100</f>
      </c>
      <c t="s">
        <v>27</v>
      </c>
    </row>
    <row r="1145" spans="1:5" ht="12.75">
      <c r="A1145" s="35" t="s">
        <v>54</v>
      </c>
      <c r="E1145" s="39" t="s">
        <v>5</v>
      </c>
    </row>
    <row r="1146" spans="1:5" ht="25.5">
      <c r="A1146" s="35" t="s">
        <v>55</v>
      </c>
      <c r="E1146" s="40" t="s">
        <v>1050</v>
      </c>
    </row>
    <row r="1147" spans="1:5" ht="12.75">
      <c r="A1147" t="s">
        <v>57</v>
      </c>
      <c r="E1147" s="39" t="s">
        <v>5</v>
      </c>
    </row>
    <row r="1148" spans="1:16" ht="12.75">
      <c r="A1148" t="s">
        <v>49</v>
      </c>
      <c s="34" t="s">
        <v>1051</v>
      </c>
      <c s="34" t="s">
        <v>1052</v>
      </c>
      <c s="35" t="s">
        <v>5</v>
      </c>
      <c s="6" t="s">
        <v>1053</v>
      </c>
      <c s="36" t="s">
        <v>95</v>
      </c>
      <c s="37">
        <v>284.1</v>
      </c>
      <c s="36">
        <v>0.00025</v>
      </c>
      <c s="36">
        <f>ROUND(G1148*H1148,6)</f>
      </c>
      <c r="L1148" s="38">
        <v>0</v>
      </c>
      <c s="32">
        <f>ROUND(ROUND(L1148,2)*ROUND(G1148,3),2)</f>
      </c>
      <c s="36" t="s">
        <v>53</v>
      </c>
      <c>
        <f>(M1148*21)/100</f>
      </c>
      <c t="s">
        <v>27</v>
      </c>
    </row>
    <row r="1149" spans="1:5" ht="12.75">
      <c r="A1149" s="35" t="s">
        <v>54</v>
      </c>
      <c r="E1149" s="39" t="s">
        <v>5</v>
      </c>
    </row>
    <row r="1150" spans="1:5" ht="38.25">
      <c r="A1150" s="35" t="s">
        <v>55</v>
      </c>
      <c r="E1150" s="40" t="s">
        <v>1054</v>
      </c>
    </row>
    <row r="1151" spans="1:5" ht="12.75">
      <c r="A1151" t="s">
        <v>57</v>
      </c>
      <c r="E1151" s="39" t="s">
        <v>5</v>
      </c>
    </row>
    <row r="1152" spans="1:16" ht="12.75">
      <c r="A1152" t="s">
        <v>49</v>
      </c>
      <c s="34" t="s">
        <v>1055</v>
      </c>
      <c s="34" t="s">
        <v>1056</v>
      </c>
      <c s="35" t="s">
        <v>5</v>
      </c>
      <c s="6" t="s">
        <v>1057</v>
      </c>
      <c s="36" t="s">
        <v>95</v>
      </c>
      <c s="37">
        <v>280.39</v>
      </c>
      <c s="36">
        <v>0.00025</v>
      </c>
      <c s="36">
        <f>ROUND(G1152*H1152,6)</f>
      </c>
      <c r="L1152" s="38">
        <v>0</v>
      </c>
      <c s="32">
        <f>ROUND(ROUND(L1152,2)*ROUND(G1152,3),2)</f>
      </c>
      <c s="36" t="s">
        <v>53</v>
      </c>
      <c>
        <f>(M1152*21)/100</f>
      </c>
      <c t="s">
        <v>27</v>
      </c>
    </row>
    <row r="1153" spans="1:5" ht="12.75">
      <c r="A1153" s="35" t="s">
        <v>54</v>
      </c>
      <c r="E1153" s="39" t="s">
        <v>5</v>
      </c>
    </row>
    <row r="1154" spans="1:5" ht="25.5">
      <c r="A1154" s="35" t="s">
        <v>55</v>
      </c>
      <c r="E1154" s="40" t="s">
        <v>1058</v>
      </c>
    </row>
    <row r="1155" spans="1:5" ht="12.75">
      <c r="A1155" t="s">
        <v>57</v>
      </c>
      <c r="E1155" s="39" t="s">
        <v>5</v>
      </c>
    </row>
    <row r="1156" spans="1:16" ht="12.75">
      <c r="A1156" t="s">
        <v>49</v>
      </c>
      <c s="34" t="s">
        <v>1059</v>
      </c>
      <c s="34" t="s">
        <v>1060</v>
      </c>
      <c s="35" t="s">
        <v>5</v>
      </c>
      <c s="6" t="s">
        <v>1061</v>
      </c>
      <c s="36" t="s">
        <v>95</v>
      </c>
      <c s="37">
        <v>1.92</v>
      </c>
      <c s="36">
        <v>0.018</v>
      </c>
      <c s="36">
        <f>ROUND(G1156*H1156,6)</f>
      </c>
      <c r="L1156" s="38">
        <v>0</v>
      </c>
      <c s="32">
        <f>ROUND(ROUND(L1156,2)*ROUND(G1156,3),2)</f>
      </c>
      <c s="36" t="s">
        <v>53</v>
      </c>
      <c>
        <f>(M1156*21)/100</f>
      </c>
      <c t="s">
        <v>27</v>
      </c>
    </row>
    <row r="1157" spans="1:5" ht="12.75">
      <c r="A1157" s="35" t="s">
        <v>54</v>
      </c>
      <c r="E1157" s="39" t="s">
        <v>5</v>
      </c>
    </row>
    <row r="1158" spans="1:5" ht="12.75">
      <c r="A1158" s="35" t="s">
        <v>55</v>
      </c>
      <c r="E1158" s="40" t="s">
        <v>1062</v>
      </c>
    </row>
    <row r="1159" spans="1:5" ht="12.75">
      <c r="A1159" t="s">
        <v>57</v>
      </c>
      <c r="E1159" s="39" t="s">
        <v>5</v>
      </c>
    </row>
    <row r="1160" spans="1:16" ht="12.75">
      <c r="A1160" t="s">
        <v>49</v>
      </c>
      <c s="34" t="s">
        <v>1063</v>
      </c>
      <c s="34" t="s">
        <v>1064</v>
      </c>
      <c s="35" t="s">
        <v>5</v>
      </c>
      <c s="6" t="s">
        <v>1065</v>
      </c>
      <c s="36" t="s">
        <v>144</v>
      </c>
      <c s="37">
        <v>5.6</v>
      </c>
      <c s="36">
        <v>0.00053</v>
      </c>
      <c s="36">
        <f>ROUND(G1160*H1160,6)</f>
      </c>
      <c r="L1160" s="38">
        <v>0</v>
      </c>
      <c s="32">
        <f>ROUND(ROUND(L1160,2)*ROUND(G1160,3),2)</f>
      </c>
      <c s="36" t="s">
        <v>53</v>
      </c>
      <c>
        <f>(M1160*21)/100</f>
      </c>
      <c t="s">
        <v>27</v>
      </c>
    </row>
    <row r="1161" spans="1:5" ht="12.75">
      <c r="A1161" s="35" t="s">
        <v>54</v>
      </c>
      <c r="E1161" s="39" t="s">
        <v>5</v>
      </c>
    </row>
    <row r="1162" spans="1:5" ht="12.75">
      <c r="A1162" s="35" t="s">
        <v>55</v>
      </c>
      <c r="E1162" s="40" t="s">
        <v>1066</v>
      </c>
    </row>
    <row r="1163" spans="1:5" ht="12.75">
      <c r="A1163" t="s">
        <v>57</v>
      </c>
      <c r="E1163" s="39" t="s">
        <v>5</v>
      </c>
    </row>
    <row r="1164" spans="1:16" ht="12.75">
      <c r="A1164" t="s">
        <v>49</v>
      </c>
      <c s="34" t="s">
        <v>1067</v>
      </c>
      <c s="34" t="s">
        <v>1068</v>
      </c>
      <c s="35" t="s">
        <v>5</v>
      </c>
      <c s="6" t="s">
        <v>1069</v>
      </c>
      <c s="36" t="s">
        <v>144</v>
      </c>
      <c s="37">
        <v>24.16</v>
      </c>
      <c s="36">
        <v>0.00017</v>
      </c>
      <c s="36">
        <f>ROUND(G1164*H1164,6)</f>
      </c>
      <c r="L1164" s="38">
        <v>0</v>
      </c>
      <c s="32">
        <f>ROUND(ROUND(L1164,2)*ROUND(G1164,3),2)</f>
      </c>
      <c s="36" t="s">
        <v>53</v>
      </c>
      <c>
        <f>(M1164*21)/100</f>
      </c>
      <c t="s">
        <v>27</v>
      </c>
    </row>
    <row r="1165" spans="1:5" ht="12.75">
      <c r="A1165" s="35" t="s">
        <v>54</v>
      </c>
      <c r="E1165" s="39" t="s">
        <v>5</v>
      </c>
    </row>
    <row r="1166" spans="1:5" ht="25.5">
      <c r="A1166" s="35" t="s">
        <v>55</v>
      </c>
      <c r="E1166" s="40" t="s">
        <v>1070</v>
      </c>
    </row>
    <row r="1167" spans="1:5" ht="12.75">
      <c r="A1167" t="s">
        <v>57</v>
      </c>
      <c r="E1167" s="39" t="s">
        <v>5</v>
      </c>
    </row>
    <row r="1168" spans="1:16" ht="12.75">
      <c r="A1168" t="s">
        <v>49</v>
      </c>
      <c s="34" t="s">
        <v>1071</v>
      </c>
      <c s="34" t="s">
        <v>1072</v>
      </c>
      <c s="35" t="s">
        <v>5</v>
      </c>
      <c s="6" t="s">
        <v>1073</v>
      </c>
      <c s="36" t="s">
        <v>114</v>
      </c>
      <c s="37">
        <v>1.946</v>
      </c>
      <c s="36">
        <v>0</v>
      </c>
      <c s="36">
        <f>ROUND(G1168*H1168,6)</f>
      </c>
      <c r="L1168" s="38">
        <v>0</v>
      </c>
      <c s="32">
        <f>ROUND(ROUND(L1168,2)*ROUND(G1168,3),2)</f>
      </c>
      <c s="36" t="s">
        <v>53</v>
      </c>
      <c>
        <f>(M1168*21)/100</f>
      </c>
      <c t="s">
        <v>27</v>
      </c>
    </row>
    <row r="1169" spans="1:5" ht="12.75">
      <c r="A1169" s="35" t="s">
        <v>54</v>
      </c>
      <c r="E1169" s="39" t="s">
        <v>5</v>
      </c>
    </row>
    <row r="1170" spans="1:5" ht="12.75">
      <c r="A1170" s="35" t="s">
        <v>55</v>
      </c>
      <c r="E1170" s="40" t="s">
        <v>5</v>
      </c>
    </row>
    <row r="1171" spans="1:5" ht="12.75">
      <c r="A1171" t="s">
        <v>57</v>
      </c>
      <c r="E1171" s="39" t="s">
        <v>5</v>
      </c>
    </row>
    <row r="1172" spans="1:13" ht="12.75">
      <c r="A1172" t="s">
        <v>46</v>
      </c>
      <c r="C1172" s="31" t="s">
        <v>1074</v>
      </c>
      <c r="E1172" s="33" t="s">
        <v>1075</v>
      </c>
      <c r="J1172" s="32">
        <f>0</f>
      </c>
      <c s="32">
        <f>0</f>
      </c>
      <c s="32">
        <f>0+L1173+L1177+L1181</f>
      </c>
      <c s="32">
        <f>0+M1173+M1177+M1181</f>
      </c>
    </row>
    <row r="1173" spans="1:16" ht="12.75">
      <c r="A1173" t="s">
        <v>49</v>
      </c>
      <c s="34" t="s">
        <v>1076</v>
      </c>
      <c s="34" t="s">
        <v>1077</v>
      </c>
      <c s="35" t="s">
        <v>5</v>
      </c>
      <c s="6" t="s">
        <v>1078</v>
      </c>
      <c s="36" t="s">
        <v>95</v>
      </c>
      <c s="37">
        <v>16.744</v>
      </c>
      <c s="36">
        <v>0.03544</v>
      </c>
      <c s="36">
        <f>ROUND(G1173*H1173,6)</f>
      </c>
      <c r="L1173" s="38">
        <v>0</v>
      </c>
      <c s="32">
        <f>ROUND(ROUND(L1173,2)*ROUND(G1173,3),2)</f>
      </c>
      <c s="36" t="s">
        <v>53</v>
      </c>
      <c>
        <f>(M1173*21)/100</f>
      </c>
      <c t="s">
        <v>27</v>
      </c>
    </row>
    <row r="1174" spans="1:5" ht="12.75">
      <c r="A1174" s="35" t="s">
        <v>54</v>
      </c>
      <c r="E1174" s="39" t="s">
        <v>5</v>
      </c>
    </row>
    <row r="1175" spans="1:5" ht="12.75">
      <c r="A1175" s="35" t="s">
        <v>55</v>
      </c>
      <c r="E1175" s="40" t="s">
        <v>1079</v>
      </c>
    </row>
    <row r="1176" spans="1:5" ht="12.75">
      <c r="A1176" t="s">
        <v>57</v>
      </c>
      <c r="E1176" s="39" t="s">
        <v>5</v>
      </c>
    </row>
    <row r="1177" spans="1:16" ht="12.75">
      <c r="A1177" t="s">
        <v>49</v>
      </c>
      <c s="34" t="s">
        <v>1080</v>
      </c>
      <c s="34" t="s">
        <v>1081</v>
      </c>
      <c s="35" t="s">
        <v>5</v>
      </c>
      <c s="6" t="s">
        <v>1082</v>
      </c>
      <c s="36" t="s">
        <v>95</v>
      </c>
      <c s="37">
        <v>754.84</v>
      </c>
      <c s="36">
        <v>0.00022</v>
      </c>
      <c s="36">
        <f>ROUND(G1177*H1177,6)</f>
      </c>
      <c r="L1177" s="38">
        <v>0</v>
      </c>
      <c s="32">
        <f>ROUND(ROUND(L1177,2)*ROUND(G1177,3),2)</f>
      </c>
      <c s="36" t="s">
        <v>53</v>
      </c>
      <c>
        <f>(M1177*21)/100</f>
      </c>
      <c t="s">
        <v>27</v>
      </c>
    </row>
    <row r="1178" spans="1:5" ht="12.75">
      <c r="A1178" s="35" t="s">
        <v>54</v>
      </c>
      <c r="E1178" s="39" t="s">
        <v>5</v>
      </c>
    </row>
    <row r="1179" spans="1:5" ht="12.75">
      <c r="A1179" s="35" t="s">
        <v>55</v>
      </c>
      <c r="E1179" s="40" t="s">
        <v>1083</v>
      </c>
    </row>
    <row r="1180" spans="1:5" ht="12.75">
      <c r="A1180" t="s">
        <v>57</v>
      </c>
      <c r="E1180" s="39" t="s">
        <v>5</v>
      </c>
    </row>
    <row r="1181" spans="1:16" ht="12.75">
      <c r="A1181" t="s">
        <v>49</v>
      </c>
      <c s="34" t="s">
        <v>1084</v>
      </c>
      <c s="34" t="s">
        <v>1085</v>
      </c>
      <c s="35" t="s">
        <v>5</v>
      </c>
      <c s="6" t="s">
        <v>1086</v>
      </c>
      <c s="36" t="s">
        <v>114</v>
      </c>
      <c s="37">
        <v>0.76</v>
      </c>
      <c s="36">
        <v>0</v>
      </c>
      <c s="36">
        <f>ROUND(G1181*H1181,6)</f>
      </c>
      <c r="L1181" s="38">
        <v>0</v>
      </c>
      <c s="32">
        <f>ROUND(ROUND(L1181,2)*ROUND(G1181,3),2)</f>
      </c>
      <c s="36" t="s">
        <v>53</v>
      </c>
      <c>
        <f>(M1181*21)/100</f>
      </c>
      <c t="s">
        <v>27</v>
      </c>
    </row>
    <row r="1182" spans="1:5" ht="12.75">
      <c r="A1182" s="35" t="s">
        <v>54</v>
      </c>
      <c r="E1182" s="39" t="s">
        <v>5</v>
      </c>
    </row>
    <row r="1183" spans="1:5" ht="12.75">
      <c r="A1183" s="35" t="s">
        <v>55</v>
      </c>
      <c r="E1183" s="40" t="s">
        <v>5</v>
      </c>
    </row>
    <row r="1184" spans="1:5" ht="12.75">
      <c r="A1184" t="s">
        <v>57</v>
      </c>
      <c r="E1184" s="39" t="s">
        <v>5</v>
      </c>
    </row>
    <row r="1185" spans="1:13" ht="12.75">
      <c r="A1185" t="s">
        <v>46</v>
      </c>
      <c r="C1185" s="31" t="s">
        <v>1087</v>
      </c>
      <c r="E1185" s="33" t="s">
        <v>1088</v>
      </c>
      <c r="J1185" s="32">
        <f>0</f>
      </c>
      <c s="32">
        <f>0</f>
      </c>
      <c s="32">
        <f>0+L1186+L1190+L1194+L1198+L1202+L1206+L1210</f>
      </c>
      <c s="32">
        <f>0+M1186+M1190+M1194+M1198+M1202+M1206+M1210</f>
      </c>
    </row>
    <row r="1186" spans="1:16" ht="12.75">
      <c r="A1186" t="s">
        <v>49</v>
      </c>
      <c s="34" t="s">
        <v>1089</v>
      </c>
      <c s="34" t="s">
        <v>1090</v>
      </c>
      <c s="35" t="s">
        <v>5</v>
      </c>
      <c s="6" t="s">
        <v>1091</v>
      </c>
      <c s="36" t="s">
        <v>95</v>
      </c>
      <c s="37">
        <v>423.972</v>
      </c>
      <c s="36">
        <v>0.0105</v>
      </c>
      <c s="36">
        <f>ROUND(G1186*H1186,6)</f>
      </c>
      <c r="L1186" s="38">
        <v>0</v>
      </c>
      <c s="32">
        <f>ROUND(ROUND(L1186,2)*ROUND(G1186,3),2)</f>
      </c>
      <c s="36" t="s">
        <v>53</v>
      </c>
      <c>
        <f>(M1186*21)/100</f>
      </c>
      <c t="s">
        <v>27</v>
      </c>
    </row>
    <row r="1187" spans="1:5" ht="12.75">
      <c r="A1187" s="35" t="s">
        <v>54</v>
      </c>
      <c r="E1187" s="39" t="s">
        <v>5</v>
      </c>
    </row>
    <row r="1188" spans="1:5" ht="12.75">
      <c r="A1188" s="35" t="s">
        <v>55</v>
      </c>
      <c r="E1188" s="40" t="s">
        <v>1092</v>
      </c>
    </row>
    <row r="1189" spans="1:5" ht="12.75">
      <c r="A1189" t="s">
        <v>57</v>
      </c>
      <c r="E1189" s="39" t="s">
        <v>5</v>
      </c>
    </row>
    <row r="1190" spans="1:16" ht="12.75">
      <c r="A1190" t="s">
        <v>49</v>
      </c>
      <c s="34" t="s">
        <v>1093</v>
      </c>
      <c s="34" t="s">
        <v>1094</v>
      </c>
      <c s="35" t="s">
        <v>5</v>
      </c>
      <c s="6" t="s">
        <v>1095</v>
      </c>
      <c s="36" t="s">
        <v>95</v>
      </c>
      <c s="37">
        <v>385.429</v>
      </c>
      <c s="36">
        <v>0.00021</v>
      </c>
      <c s="36">
        <f>ROUND(G1190*H1190,6)</f>
      </c>
      <c r="L1190" s="38">
        <v>0</v>
      </c>
      <c s="32">
        <f>ROUND(ROUND(L1190,2)*ROUND(G1190,3),2)</f>
      </c>
      <c s="36" t="s">
        <v>53</v>
      </c>
      <c>
        <f>(M1190*21)/100</f>
      </c>
      <c t="s">
        <v>27</v>
      </c>
    </row>
    <row r="1191" spans="1:5" ht="12.75">
      <c r="A1191" s="35" t="s">
        <v>54</v>
      </c>
      <c r="E1191" s="39" t="s">
        <v>5</v>
      </c>
    </row>
    <row r="1192" spans="1:5" ht="51">
      <c r="A1192" s="35" t="s">
        <v>55</v>
      </c>
      <c r="E1192" s="40" t="s">
        <v>1096</v>
      </c>
    </row>
    <row r="1193" spans="1:5" ht="12.75">
      <c r="A1193" t="s">
        <v>57</v>
      </c>
      <c r="E1193" s="39" t="s">
        <v>5</v>
      </c>
    </row>
    <row r="1194" spans="1:16" ht="12.75">
      <c r="A1194" t="s">
        <v>49</v>
      </c>
      <c s="34" t="s">
        <v>1097</v>
      </c>
      <c s="34" t="s">
        <v>1098</v>
      </c>
      <c s="35" t="s">
        <v>5</v>
      </c>
      <c s="6" t="s">
        <v>1099</v>
      </c>
      <c s="36" t="s">
        <v>95</v>
      </c>
      <c s="37">
        <v>385.429</v>
      </c>
      <c s="36">
        <v>0.00299</v>
      </c>
      <c s="36">
        <f>ROUND(G1194*H1194,6)</f>
      </c>
      <c r="L1194" s="38">
        <v>0</v>
      </c>
      <c s="32">
        <f>ROUND(ROUND(L1194,2)*ROUND(G1194,3),2)</f>
      </c>
      <c s="36" t="s">
        <v>53</v>
      </c>
      <c>
        <f>(M1194*21)/100</f>
      </c>
      <c t="s">
        <v>27</v>
      </c>
    </row>
    <row r="1195" spans="1:5" ht="12.75">
      <c r="A1195" s="35" t="s">
        <v>54</v>
      </c>
      <c r="E1195" s="39" t="s">
        <v>5</v>
      </c>
    </row>
    <row r="1196" spans="1:5" ht="12.75">
      <c r="A1196" s="35" t="s">
        <v>55</v>
      </c>
      <c r="E1196" s="40" t="s">
        <v>5</v>
      </c>
    </row>
    <row r="1197" spans="1:5" ht="12.75">
      <c r="A1197" t="s">
        <v>57</v>
      </c>
      <c r="E1197" s="39" t="s">
        <v>5</v>
      </c>
    </row>
    <row r="1198" spans="1:16" ht="12.75">
      <c r="A1198" t="s">
        <v>49</v>
      </c>
      <c s="34" t="s">
        <v>1100</v>
      </c>
      <c s="34" t="s">
        <v>1101</v>
      </c>
      <c s="35" t="s">
        <v>5</v>
      </c>
      <c s="6" t="s">
        <v>1102</v>
      </c>
      <c s="36" t="s">
        <v>95</v>
      </c>
      <c s="37">
        <v>111.569</v>
      </c>
      <c s="36">
        <v>0</v>
      </c>
      <c s="36">
        <f>ROUND(G1198*H1198,6)</f>
      </c>
      <c r="L1198" s="38">
        <v>0</v>
      </c>
      <c s="32">
        <f>ROUND(ROUND(L1198,2)*ROUND(G1198,3),2)</f>
      </c>
      <c s="36" t="s">
        <v>53</v>
      </c>
      <c>
        <f>(M1198*21)/100</f>
      </c>
      <c t="s">
        <v>27</v>
      </c>
    </row>
    <row r="1199" spans="1:5" ht="12.75">
      <c r="A1199" s="35" t="s">
        <v>54</v>
      </c>
      <c r="E1199" s="39" t="s">
        <v>5</v>
      </c>
    </row>
    <row r="1200" spans="1:5" ht="38.25">
      <c r="A1200" s="35" t="s">
        <v>55</v>
      </c>
      <c r="E1200" s="40" t="s">
        <v>1103</v>
      </c>
    </row>
    <row r="1201" spans="1:5" ht="12.75">
      <c r="A1201" t="s">
        <v>57</v>
      </c>
      <c r="E1201" s="39" t="s">
        <v>5</v>
      </c>
    </row>
    <row r="1202" spans="1:16" ht="12.75">
      <c r="A1202" t="s">
        <v>49</v>
      </c>
      <c s="34" t="s">
        <v>1104</v>
      </c>
      <c s="34" t="s">
        <v>1105</v>
      </c>
      <c s="35" t="s">
        <v>5</v>
      </c>
      <c s="6" t="s">
        <v>1106</v>
      </c>
      <c s="36" t="s">
        <v>144</v>
      </c>
      <c s="37">
        <v>193.08</v>
      </c>
      <c s="36">
        <v>0.0001</v>
      </c>
      <c s="36">
        <f>ROUND(G1202*H1202,6)</f>
      </c>
      <c r="L1202" s="38">
        <v>0</v>
      </c>
      <c s="32">
        <f>ROUND(ROUND(L1202,2)*ROUND(G1202,3),2)</f>
      </c>
      <c s="36" t="s">
        <v>53</v>
      </c>
      <c>
        <f>(M1202*21)/100</f>
      </c>
      <c t="s">
        <v>27</v>
      </c>
    </row>
    <row r="1203" spans="1:5" ht="12.75">
      <c r="A1203" s="35" t="s">
        <v>54</v>
      </c>
      <c r="E1203" s="39" t="s">
        <v>5</v>
      </c>
    </row>
    <row r="1204" spans="1:5" ht="38.25">
      <c r="A1204" s="35" t="s">
        <v>55</v>
      </c>
      <c r="E1204" s="40" t="s">
        <v>1107</v>
      </c>
    </row>
    <row r="1205" spans="1:5" ht="12.75">
      <c r="A1205" t="s">
        <v>57</v>
      </c>
      <c r="E1205" s="39" t="s">
        <v>5</v>
      </c>
    </row>
    <row r="1206" spans="1:16" ht="12.75">
      <c r="A1206" t="s">
        <v>49</v>
      </c>
      <c s="34" t="s">
        <v>1108</v>
      </c>
      <c s="34" t="s">
        <v>1109</v>
      </c>
      <c s="35" t="s">
        <v>5</v>
      </c>
      <c s="6" t="s">
        <v>1110</v>
      </c>
      <c s="36" t="s">
        <v>144</v>
      </c>
      <c s="37">
        <v>53.73</v>
      </c>
      <c s="36">
        <v>0.0001</v>
      </c>
      <c s="36">
        <f>ROUND(G1206*H1206,6)</f>
      </c>
      <c r="L1206" s="38">
        <v>0</v>
      </c>
      <c s="32">
        <f>ROUND(ROUND(L1206,2)*ROUND(G1206,3),2)</f>
      </c>
      <c s="36" t="s">
        <v>53</v>
      </c>
      <c>
        <f>(M1206*21)/100</f>
      </c>
      <c t="s">
        <v>27</v>
      </c>
    </row>
    <row r="1207" spans="1:5" ht="12.75">
      <c r="A1207" s="35" t="s">
        <v>54</v>
      </c>
      <c r="E1207" s="39" t="s">
        <v>5</v>
      </c>
    </row>
    <row r="1208" spans="1:5" ht="25.5">
      <c r="A1208" s="35" t="s">
        <v>55</v>
      </c>
      <c r="E1208" s="40" t="s">
        <v>1111</v>
      </c>
    </row>
    <row r="1209" spans="1:5" ht="12.75">
      <c r="A1209" t="s">
        <v>57</v>
      </c>
      <c r="E1209" s="39" t="s">
        <v>5</v>
      </c>
    </row>
    <row r="1210" spans="1:16" ht="12.75">
      <c r="A1210" t="s">
        <v>49</v>
      </c>
      <c s="34" t="s">
        <v>1112</v>
      </c>
      <c s="34" t="s">
        <v>1113</v>
      </c>
      <c s="35" t="s">
        <v>5</v>
      </c>
      <c s="6" t="s">
        <v>1114</v>
      </c>
      <c s="36" t="s">
        <v>114</v>
      </c>
      <c s="37">
        <v>5.71</v>
      </c>
      <c s="36">
        <v>0</v>
      </c>
      <c s="36">
        <f>ROUND(G1210*H1210,6)</f>
      </c>
      <c r="L1210" s="38">
        <v>0</v>
      </c>
      <c s="32">
        <f>ROUND(ROUND(L1210,2)*ROUND(G1210,3),2)</f>
      </c>
      <c s="36" t="s">
        <v>53</v>
      </c>
      <c>
        <f>(M1210*21)/100</f>
      </c>
      <c t="s">
        <v>27</v>
      </c>
    </row>
    <row r="1211" spans="1:5" ht="12.75">
      <c r="A1211" s="35" t="s">
        <v>54</v>
      </c>
      <c r="E1211" s="39" t="s">
        <v>5</v>
      </c>
    </row>
    <row r="1212" spans="1:5" ht="12.75">
      <c r="A1212" s="35" t="s">
        <v>55</v>
      </c>
      <c r="E1212" s="40" t="s">
        <v>5</v>
      </c>
    </row>
    <row r="1213" spans="1:5" ht="12.75">
      <c r="A1213" t="s">
        <v>57</v>
      </c>
      <c r="E1213" s="39" t="s">
        <v>5</v>
      </c>
    </row>
    <row r="1214" spans="1:13" ht="12.75">
      <c r="A1214" t="s">
        <v>46</v>
      </c>
      <c r="C1214" s="31" t="s">
        <v>1115</v>
      </c>
      <c r="E1214" s="33" t="s">
        <v>1116</v>
      </c>
      <c r="J1214" s="32">
        <f>0</f>
      </c>
      <c s="32">
        <f>0</f>
      </c>
      <c s="32">
        <f>0+L1215+L1219+L1223+L1227+L1231</f>
      </c>
      <c s="32">
        <f>0+M1215+M1219+M1223+M1227+M1231</f>
      </c>
    </row>
    <row r="1215" spans="1:16" ht="12.75">
      <c r="A1215" t="s">
        <v>49</v>
      </c>
      <c s="34" t="s">
        <v>1117</v>
      </c>
      <c s="34" t="s">
        <v>1118</v>
      </c>
      <c s="35" t="s">
        <v>5</v>
      </c>
      <c s="6" t="s">
        <v>1119</v>
      </c>
      <c s="36" t="s">
        <v>95</v>
      </c>
      <c s="37">
        <v>262.21</v>
      </c>
      <c s="36">
        <v>0.00042</v>
      </c>
      <c s="36">
        <f>ROUND(G1215*H1215,6)</f>
      </c>
      <c r="L1215" s="38">
        <v>0</v>
      </c>
      <c s="32">
        <f>ROUND(ROUND(L1215,2)*ROUND(G1215,3),2)</f>
      </c>
      <c s="36" t="s">
        <v>53</v>
      </c>
      <c>
        <f>(M1215*21)/100</f>
      </c>
      <c t="s">
        <v>27</v>
      </c>
    </row>
    <row r="1216" spans="1:5" ht="12.75">
      <c r="A1216" s="35" t="s">
        <v>54</v>
      </c>
      <c r="E1216" s="39" t="s">
        <v>5</v>
      </c>
    </row>
    <row r="1217" spans="1:5" ht="25.5">
      <c r="A1217" s="35" t="s">
        <v>55</v>
      </c>
      <c r="E1217" s="40" t="s">
        <v>1120</v>
      </c>
    </row>
    <row r="1218" spans="1:5" ht="12.75">
      <c r="A1218" t="s">
        <v>57</v>
      </c>
      <c r="E1218" s="39" t="s">
        <v>5</v>
      </c>
    </row>
    <row r="1219" spans="1:16" ht="12.75">
      <c r="A1219" t="s">
        <v>49</v>
      </c>
      <c s="34" t="s">
        <v>1121</v>
      </c>
      <c s="34" t="s">
        <v>1122</v>
      </c>
      <c s="35" t="s">
        <v>5</v>
      </c>
      <c s="6" t="s">
        <v>1123</v>
      </c>
      <c s="36" t="s">
        <v>95</v>
      </c>
      <c s="37">
        <v>262.21</v>
      </c>
      <c s="36">
        <v>0.00042</v>
      </c>
      <c s="36">
        <f>ROUND(G1219*H1219,6)</f>
      </c>
      <c r="L1219" s="38">
        <v>0</v>
      </c>
      <c s="32">
        <f>ROUND(ROUND(L1219,2)*ROUND(G1219,3),2)</f>
      </c>
      <c s="36" t="s">
        <v>53</v>
      </c>
      <c>
        <f>(M1219*21)/100</f>
      </c>
      <c t="s">
        <v>27</v>
      </c>
    </row>
    <row r="1220" spans="1:5" ht="12.75">
      <c r="A1220" s="35" t="s">
        <v>54</v>
      </c>
      <c r="E1220" s="39" t="s">
        <v>5</v>
      </c>
    </row>
    <row r="1221" spans="1:5" ht="25.5">
      <c r="A1221" s="35" t="s">
        <v>55</v>
      </c>
      <c r="E1221" s="40" t="s">
        <v>1120</v>
      </c>
    </row>
    <row r="1222" spans="1:5" ht="12.75">
      <c r="A1222" t="s">
        <v>57</v>
      </c>
      <c r="E1222" s="39" t="s">
        <v>5</v>
      </c>
    </row>
    <row r="1223" spans="1:16" ht="12.75">
      <c r="A1223" t="s">
        <v>49</v>
      </c>
      <c s="34" t="s">
        <v>1124</v>
      </c>
      <c s="34" t="s">
        <v>1125</v>
      </c>
      <c s="35" t="s">
        <v>5</v>
      </c>
      <c s="6" t="s">
        <v>1126</v>
      </c>
      <c s="36" t="s">
        <v>95</v>
      </c>
      <c s="37">
        <v>262.21</v>
      </c>
      <c s="36">
        <v>0.00042</v>
      </c>
      <c s="36">
        <f>ROUND(G1223*H1223,6)</f>
      </c>
      <c r="L1223" s="38">
        <v>0</v>
      </c>
      <c s="32">
        <f>ROUND(ROUND(L1223,2)*ROUND(G1223,3),2)</f>
      </c>
      <c s="36" t="s">
        <v>53</v>
      </c>
      <c>
        <f>(M1223*21)/100</f>
      </c>
      <c t="s">
        <v>27</v>
      </c>
    </row>
    <row r="1224" spans="1:5" ht="12.75">
      <c r="A1224" s="35" t="s">
        <v>54</v>
      </c>
      <c r="E1224" s="39" t="s">
        <v>5</v>
      </c>
    </row>
    <row r="1225" spans="1:5" ht="25.5">
      <c r="A1225" s="35" t="s">
        <v>55</v>
      </c>
      <c r="E1225" s="40" t="s">
        <v>1120</v>
      </c>
    </row>
    <row r="1226" spans="1:5" ht="12.75">
      <c r="A1226" t="s">
        <v>57</v>
      </c>
      <c r="E1226" s="39" t="s">
        <v>5</v>
      </c>
    </row>
    <row r="1227" spans="1:16" ht="12.75">
      <c r="A1227" t="s">
        <v>49</v>
      </c>
      <c s="34" t="s">
        <v>1127</v>
      </c>
      <c s="34" t="s">
        <v>1128</v>
      </c>
      <c s="35" t="s">
        <v>5</v>
      </c>
      <c s="6" t="s">
        <v>1129</v>
      </c>
      <c s="36" t="s">
        <v>95</v>
      </c>
      <c s="37">
        <v>103.164</v>
      </c>
      <c s="36">
        <v>0.00037</v>
      </c>
      <c s="36">
        <f>ROUND(G1227*H1227,6)</f>
      </c>
      <c r="L1227" s="38">
        <v>0</v>
      </c>
      <c s="32">
        <f>ROUND(ROUND(L1227,2)*ROUND(G1227,3),2)</f>
      </c>
      <c s="36" t="s">
        <v>53</v>
      </c>
      <c>
        <f>(M1227*21)/100</f>
      </c>
      <c t="s">
        <v>27</v>
      </c>
    </row>
    <row r="1228" spans="1:5" ht="12.75">
      <c r="A1228" s="35" t="s">
        <v>54</v>
      </c>
      <c r="E1228" s="39" t="s">
        <v>5</v>
      </c>
    </row>
    <row r="1229" spans="1:5" ht="12.75">
      <c r="A1229" s="35" t="s">
        <v>55</v>
      </c>
      <c r="E1229" s="40" t="s">
        <v>1130</v>
      </c>
    </row>
    <row r="1230" spans="1:5" ht="12.75">
      <c r="A1230" t="s">
        <v>57</v>
      </c>
      <c r="E1230" s="39" t="s">
        <v>5</v>
      </c>
    </row>
    <row r="1231" spans="1:16" ht="12.75">
      <c r="A1231" t="s">
        <v>49</v>
      </c>
      <c s="34" t="s">
        <v>1131</v>
      </c>
      <c s="34" t="s">
        <v>1132</v>
      </c>
      <c s="35" t="s">
        <v>5</v>
      </c>
      <c s="6" t="s">
        <v>1133</v>
      </c>
      <c s="36" t="s">
        <v>95</v>
      </c>
      <c s="37">
        <v>139.325</v>
      </c>
      <c s="36">
        <v>0.00042</v>
      </c>
      <c s="36">
        <f>ROUND(G1231*H1231,6)</f>
      </c>
      <c r="L1231" s="38">
        <v>0</v>
      </c>
      <c s="32">
        <f>ROUND(ROUND(L1231,2)*ROUND(G1231,3),2)</f>
      </c>
      <c s="36" t="s">
        <v>53</v>
      </c>
      <c>
        <f>(M1231*21)/100</f>
      </c>
      <c t="s">
        <v>27</v>
      </c>
    </row>
    <row r="1232" spans="1:5" ht="12.75">
      <c r="A1232" s="35" t="s">
        <v>54</v>
      </c>
      <c r="E1232" s="39" t="s">
        <v>5</v>
      </c>
    </row>
    <row r="1233" spans="1:5" ht="12.75">
      <c r="A1233" s="35" t="s">
        <v>55</v>
      </c>
      <c r="E1233" s="40" t="s">
        <v>491</v>
      </c>
    </row>
    <row r="1234" spans="1:5" ht="12.75">
      <c r="A1234" t="s">
        <v>57</v>
      </c>
      <c r="E1234" s="39" t="s">
        <v>5</v>
      </c>
    </row>
    <row r="1235" spans="1:13" ht="12.75">
      <c r="A1235" t="s">
        <v>46</v>
      </c>
      <c r="C1235" s="31" t="s">
        <v>1134</v>
      </c>
      <c r="E1235" s="33" t="s">
        <v>1135</v>
      </c>
      <c r="J1235" s="32">
        <f>0</f>
      </c>
      <c s="32">
        <f>0</f>
      </c>
      <c s="32">
        <f>0+L1236+L1240+L1244</f>
      </c>
      <c s="32">
        <f>0+M1236+M1240+M1244</f>
      </c>
    </row>
    <row r="1236" spans="1:16" ht="12.75">
      <c r="A1236" t="s">
        <v>49</v>
      </c>
      <c s="34" t="s">
        <v>1136</v>
      </c>
      <c s="34" t="s">
        <v>1137</v>
      </c>
      <c s="35" t="s">
        <v>5</v>
      </c>
      <c s="6" t="s">
        <v>1138</v>
      </c>
      <c s="36" t="s">
        <v>95</v>
      </c>
      <c s="37">
        <v>4833.444</v>
      </c>
      <c s="36">
        <v>0</v>
      </c>
      <c s="36">
        <f>ROUND(G1236*H1236,6)</f>
      </c>
      <c r="L1236" s="38">
        <v>0</v>
      </c>
      <c s="32">
        <f>ROUND(ROUND(L1236,2)*ROUND(G1236,3),2)</f>
      </c>
      <c s="36" t="s">
        <v>53</v>
      </c>
      <c>
        <f>(M1236*21)/100</f>
      </c>
      <c t="s">
        <v>27</v>
      </c>
    </row>
    <row r="1237" spans="1:5" ht="12.75">
      <c r="A1237" s="35" t="s">
        <v>54</v>
      </c>
      <c r="E1237" s="39" t="s">
        <v>5</v>
      </c>
    </row>
    <row r="1238" spans="1:5" ht="12.75">
      <c r="A1238" s="35" t="s">
        <v>55</v>
      </c>
      <c r="E1238" s="40" t="s">
        <v>1139</v>
      </c>
    </row>
    <row r="1239" spans="1:5" ht="12.75">
      <c r="A1239" t="s">
        <v>57</v>
      </c>
      <c r="E1239" s="39" t="s">
        <v>5</v>
      </c>
    </row>
    <row r="1240" spans="1:16" ht="12.75">
      <c r="A1240" t="s">
        <v>49</v>
      </c>
      <c s="34" t="s">
        <v>1140</v>
      </c>
      <c s="34" t="s">
        <v>1141</v>
      </c>
      <c s="35" t="s">
        <v>5</v>
      </c>
      <c s="6" t="s">
        <v>1142</v>
      </c>
      <c s="36" t="s">
        <v>95</v>
      </c>
      <c s="37">
        <v>5516.96</v>
      </c>
      <c s="36">
        <v>7E-05</v>
      </c>
      <c s="36">
        <f>ROUND(G1240*H1240,6)</f>
      </c>
      <c r="L1240" s="38">
        <v>0</v>
      </c>
      <c s="32">
        <f>ROUND(ROUND(L1240,2)*ROUND(G1240,3),2)</f>
      </c>
      <c s="36" t="s">
        <v>53</v>
      </c>
      <c>
        <f>(M1240*21)/100</f>
      </c>
      <c t="s">
        <v>27</v>
      </c>
    </row>
    <row r="1241" spans="1:5" ht="12.75">
      <c r="A1241" s="35" t="s">
        <v>54</v>
      </c>
      <c r="E1241" s="39" t="s">
        <v>5</v>
      </c>
    </row>
    <row r="1242" spans="1:5" ht="12.75">
      <c r="A1242" s="35" t="s">
        <v>55</v>
      </c>
      <c r="E1242" s="40" t="s">
        <v>1143</v>
      </c>
    </row>
    <row r="1243" spans="1:5" ht="12.75">
      <c r="A1243" t="s">
        <v>57</v>
      </c>
      <c r="E1243" s="39" t="s">
        <v>5</v>
      </c>
    </row>
    <row r="1244" spans="1:16" ht="12.75">
      <c r="A1244" t="s">
        <v>49</v>
      </c>
      <c s="34" t="s">
        <v>1144</v>
      </c>
      <c s="34" t="s">
        <v>1145</v>
      </c>
      <c s="35" t="s">
        <v>5</v>
      </c>
      <c s="6" t="s">
        <v>1146</v>
      </c>
      <c s="36" t="s">
        <v>95</v>
      </c>
      <c s="37">
        <v>5516.96</v>
      </c>
      <c s="36">
        <v>0.00014</v>
      </c>
      <c s="36">
        <f>ROUND(G1244*H1244,6)</f>
      </c>
      <c r="L1244" s="38">
        <v>0</v>
      </c>
      <c s="32">
        <f>ROUND(ROUND(L1244,2)*ROUND(G1244,3),2)</f>
      </c>
      <c s="36" t="s">
        <v>53</v>
      </c>
      <c>
        <f>(M1244*21)/100</f>
      </c>
      <c t="s">
        <v>27</v>
      </c>
    </row>
    <row r="1245" spans="1:5" ht="12.75">
      <c r="A1245" s="35" t="s">
        <v>54</v>
      </c>
      <c r="E1245" s="39" t="s">
        <v>5</v>
      </c>
    </row>
    <row r="1246" spans="1:5" ht="12.75">
      <c r="A1246" s="35" t="s">
        <v>55</v>
      </c>
      <c r="E1246" s="40" t="s">
        <v>5</v>
      </c>
    </row>
    <row r="1247" spans="1:5" ht="12.75">
      <c r="A1247" t="s">
        <v>57</v>
      </c>
      <c r="E1247" s="39" t="s">
        <v>5</v>
      </c>
    </row>
    <row r="1248" spans="1:13" ht="12.75">
      <c r="A1248" t="s">
        <v>46</v>
      </c>
      <c r="C1248" s="31" t="s">
        <v>415</v>
      </c>
      <c r="E1248" s="33" t="s">
        <v>1147</v>
      </c>
      <c r="J1248" s="32">
        <f>0</f>
      </c>
      <c s="32">
        <f>0</f>
      </c>
      <c s="32">
        <f>0+L1249+L1253+L1257+L1261+L1265+L1269+L1273</f>
      </c>
      <c s="32">
        <f>0+M1249+M1253+M1257+M1261+M1265+M1269+M1273</f>
      </c>
    </row>
    <row r="1249" spans="1:16" ht="12.75">
      <c r="A1249" t="s">
        <v>49</v>
      </c>
      <c s="34" t="s">
        <v>1148</v>
      </c>
      <c s="34" t="s">
        <v>1149</v>
      </c>
      <c s="35" t="s">
        <v>5</v>
      </c>
      <c s="6" t="s">
        <v>1150</v>
      </c>
      <c s="36" t="s">
        <v>95</v>
      </c>
      <c s="37">
        <v>1039.383</v>
      </c>
      <c s="36">
        <v>0.01838</v>
      </c>
      <c s="36">
        <f>ROUND(G1249*H1249,6)</f>
      </c>
      <c r="L1249" s="38">
        <v>0</v>
      </c>
      <c s="32">
        <f>ROUND(ROUND(L1249,2)*ROUND(G1249,3),2)</f>
      </c>
      <c s="36" t="s">
        <v>53</v>
      </c>
      <c>
        <f>(M1249*21)/100</f>
      </c>
      <c t="s">
        <v>27</v>
      </c>
    </row>
    <row r="1250" spans="1:5" ht="12.75">
      <c r="A1250" s="35" t="s">
        <v>54</v>
      </c>
      <c r="E1250" s="39" t="s">
        <v>5</v>
      </c>
    </row>
    <row r="1251" spans="1:5" ht="12.75">
      <c r="A1251" s="35" t="s">
        <v>55</v>
      </c>
      <c r="E1251" s="40" t="s">
        <v>1151</v>
      </c>
    </row>
    <row r="1252" spans="1:5" ht="12.75">
      <c r="A1252" t="s">
        <v>57</v>
      </c>
      <c r="E1252" s="39" t="s">
        <v>5</v>
      </c>
    </row>
    <row r="1253" spans="1:16" ht="12.75">
      <c r="A1253" t="s">
        <v>49</v>
      </c>
      <c s="34" t="s">
        <v>1152</v>
      </c>
      <c s="34" t="s">
        <v>1153</v>
      </c>
      <c s="35" t="s">
        <v>5</v>
      </c>
      <c s="6" t="s">
        <v>1154</v>
      </c>
      <c s="36" t="s">
        <v>95</v>
      </c>
      <c s="37">
        <v>3118.148</v>
      </c>
      <c s="36">
        <v>0</v>
      </c>
      <c s="36">
        <f>ROUND(G1253*H1253,6)</f>
      </c>
      <c r="L1253" s="38">
        <v>0</v>
      </c>
      <c s="32">
        <f>ROUND(ROUND(L1253,2)*ROUND(G1253,3),2)</f>
      </c>
      <c s="36" t="s">
        <v>53</v>
      </c>
      <c>
        <f>(M1253*21)/100</f>
      </c>
      <c t="s">
        <v>27</v>
      </c>
    </row>
    <row r="1254" spans="1:5" ht="12.75">
      <c r="A1254" s="35" t="s">
        <v>54</v>
      </c>
      <c r="E1254" s="39" t="s">
        <v>5</v>
      </c>
    </row>
    <row r="1255" spans="1:5" ht="12.75">
      <c r="A1255" s="35" t="s">
        <v>55</v>
      </c>
      <c r="E1255" s="40" t="s">
        <v>1155</v>
      </c>
    </row>
    <row r="1256" spans="1:5" ht="12.75">
      <c r="A1256" t="s">
        <v>57</v>
      </c>
      <c r="E1256" s="39" t="s">
        <v>5</v>
      </c>
    </row>
    <row r="1257" spans="1:16" ht="12.75">
      <c r="A1257" t="s">
        <v>49</v>
      </c>
      <c s="34" t="s">
        <v>1156</v>
      </c>
      <c s="34" t="s">
        <v>1157</v>
      </c>
      <c s="35" t="s">
        <v>5</v>
      </c>
      <c s="6" t="s">
        <v>1158</v>
      </c>
      <c s="36" t="s">
        <v>95</v>
      </c>
      <c s="37">
        <v>1039.383</v>
      </c>
      <c s="36">
        <v>0</v>
      </c>
      <c s="36">
        <f>ROUND(G1257*H1257,6)</f>
      </c>
      <c r="L1257" s="38">
        <v>0</v>
      </c>
      <c s="32">
        <f>ROUND(ROUND(L1257,2)*ROUND(G1257,3),2)</f>
      </c>
      <c s="36" t="s">
        <v>53</v>
      </c>
      <c>
        <f>(M1257*21)/100</f>
      </c>
      <c t="s">
        <v>27</v>
      </c>
    </row>
    <row r="1258" spans="1:5" ht="12.75">
      <c r="A1258" s="35" t="s">
        <v>54</v>
      </c>
      <c r="E1258" s="39" t="s">
        <v>5</v>
      </c>
    </row>
    <row r="1259" spans="1:5" ht="12.75">
      <c r="A1259" s="35" t="s">
        <v>55</v>
      </c>
      <c r="E1259" s="40" t="s">
        <v>5</v>
      </c>
    </row>
    <row r="1260" spans="1:5" ht="12.75">
      <c r="A1260" t="s">
        <v>57</v>
      </c>
      <c r="E1260" s="39" t="s">
        <v>5</v>
      </c>
    </row>
    <row r="1261" spans="1:16" ht="12.75">
      <c r="A1261" t="s">
        <v>49</v>
      </c>
      <c s="34" t="s">
        <v>1159</v>
      </c>
      <c s="34" t="s">
        <v>1160</v>
      </c>
      <c s="35" t="s">
        <v>5</v>
      </c>
      <c s="6" t="s">
        <v>1161</v>
      </c>
      <c s="36" t="s">
        <v>95</v>
      </c>
      <c s="37">
        <v>1664.24</v>
      </c>
      <c s="36">
        <v>0.00158</v>
      </c>
      <c s="36">
        <f>ROUND(G1261*H1261,6)</f>
      </c>
      <c r="L1261" s="38">
        <v>0</v>
      </c>
      <c s="32">
        <f>ROUND(ROUND(L1261,2)*ROUND(G1261,3),2)</f>
      </c>
      <c s="36" t="s">
        <v>53</v>
      </c>
      <c>
        <f>(M1261*21)/100</f>
      </c>
      <c t="s">
        <v>27</v>
      </c>
    </row>
    <row r="1262" spans="1:5" ht="12.75">
      <c r="A1262" s="35" t="s">
        <v>54</v>
      </c>
      <c r="E1262" s="39" t="s">
        <v>5</v>
      </c>
    </row>
    <row r="1263" spans="1:5" ht="25.5">
      <c r="A1263" s="35" t="s">
        <v>55</v>
      </c>
      <c r="E1263" s="40" t="s">
        <v>1162</v>
      </c>
    </row>
    <row r="1264" spans="1:5" ht="12.75">
      <c r="A1264" t="s">
        <v>57</v>
      </c>
      <c r="E1264" s="39" t="s">
        <v>5</v>
      </c>
    </row>
    <row r="1265" spans="1:16" ht="12.75">
      <c r="A1265" t="s">
        <v>49</v>
      </c>
      <c s="34" t="s">
        <v>1163</v>
      </c>
      <c s="34" t="s">
        <v>1164</v>
      </c>
      <c s="35" t="s">
        <v>5</v>
      </c>
      <c s="6" t="s">
        <v>1165</v>
      </c>
      <c s="36" t="s">
        <v>95</v>
      </c>
      <c s="37">
        <v>1039.383</v>
      </c>
      <c s="36">
        <v>0</v>
      </c>
      <c s="36">
        <f>ROUND(G1265*H1265,6)</f>
      </c>
      <c r="L1265" s="38">
        <v>0</v>
      </c>
      <c s="32">
        <f>ROUND(ROUND(L1265,2)*ROUND(G1265,3),2)</f>
      </c>
      <c s="36" t="s">
        <v>53</v>
      </c>
      <c>
        <f>(M1265*21)/100</f>
      </c>
      <c t="s">
        <v>27</v>
      </c>
    </row>
    <row r="1266" spans="1:5" ht="12.75">
      <c r="A1266" s="35" t="s">
        <v>54</v>
      </c>
      <c r="E1266" s="39" t="s">
        <v>5</v>
      </c>
    </row>
    <row r="1267" spans="1:5" ht="12.75">
      <c r="A1267" s="35" t="s">
        <v>55</v>
      </c>
      <c r="E1267" s="40" t="s">
        <v>5</v>
      </c>
    </row>
    <row r="1268" spans="1:5" ht="12.75">
      <c r="A1268" t="s">
        <v>57</v>
      </c>
      <c r="E1268" s="39" t="s">
        <v>5</v>
      </c>
    </row>
    <row r="1269" spans="1:16" ht="12.75">
      <c r="A1269" t="s">
        <v>49</v>
      </c>
      <c s="34" t="s">
        <v>1166</v>
      </c>
      <c s="34" t="s">
        <v>1167</v>
      </c>
      <c s="35" t="s">
        <v>5</v>
      </c>
      <c s="6" t="s">
        <v>1168</v>
      </c>
      <c s="36" t="s">
        <v>95</v>
      </c>
      <c s="37">
        <v>3118.148</v>
      </c>
      <c s="36">
        <v>5E-05</v>
      </c>
      <c s="36">
        <f>ROUND(G1269*H1269,6)</f>
      </c>
      <c r="L1269" s="38">
        <v>0</v>
      </c>
      <c s="32">
        <f>ROUND(ROUND(L1269,2)*ROUND(G1269,3),2)</f>
      </c>
      <c s="36" t="s">
        <v>53</v>
      </c>
      <c>
        <f>(M1269*21)/100</f>
      </c>
      <c t="s">
        <v>27</v>
      </c>
    </row>
    <row r="1270" spans="1:5" ht="12.75">
      <c r="A1270" s="35" t="s">
        <v>54</v>
      </c>
      <c r="E1270" s="39" t="s">
        <v>5</v>
      </c>
    </row>
    <row r="1271" spans="1:5" ht="12.75">
      <c r="A1271" s="35" t="s">
        <v>55</v>
      </c>
      <c r="E1271" s="40" t="s">
        <v>1155</v>
      </c>
    </row>
    <row r="1272" spans="1:5" ht="12.75">
      <c r="A1272" t="s">
        <v>57</v>
      </c>
      <c r="E1272" s="39" t="s">
        <v>5</v>
      </c>
    </row>
    <row r="1273" spans="1:16" ht="12.75">
      <c r="A1273" t="s">
        <v>49</v>
      </c>
      <c s="34" t="s">
        <v>1169</v>
      </c>
      <c s="34" t="s">
        <v>1170</v>
      </c>
      <c s="35" t="s">
        <v>5</v>
      </c>
      <c s="6" t="s">
        <v>1171</v>
      </c>
      <c s="36" t="s">
        <v>95</v>
      </c>
      <c s="37">
        <v>1039.383</v>
      </c>
      <c s="36">
        <v>0</v>
      </c>
      <c s="36">
        <f>ROUND(G1273*H1273,6)</f>
      </c>
      <c r="L1273" s="38">
        <v>0</v>
      </c>
      <c s="32">
        <f>ROUND(ROUND(L1273,2)*ROUND(G1273,3),2)</f>
      </c>
      <c s="36" t="s">
        <v>53</v>
      </c>
      <c>
        <f>(M1273*21)/100</f>
      </c>
      <c t="s">
        <v>27</v>
      </c>
    </row>
    <row r="1274" spans="1:5" ht="12.75">
      <c r="A1274" s="35" t="s">
        <v>54</v>
      </c>
      <c r="E1274" s="39" t="s">
        <v>5</v>
      </c>
    </row>
    <row r="1275" spans="1:5" ht="12.75">
      <c r="A1275" s="35" t="s">
        <v>55</v>
      </c>
      <c r="E1275" s="40" t="s">
        <v>5</v>
      </c>
    </row>
    <row r="1276" spans="1:5" ht="12.75">
      <c r="A1276" t="s">
        <v>57</v>
      </c>
      <c r="E1276" s="39" t="s">
        <v>5</v>
      </c>
    </row>
    <row r="1277" spans="1:13" ht="12.75">
      <c r="A1277" t="s">
        <v>46</v>
      </c>
      <c r="C1277" s="31" t="s">
        <v>419</v>
      </c>
      <c r="E1277" s="33" t="s">
        <v>1172</v>
      </c>
      <c r="J1277" s="32">
        <f>0</f>
      </c>
      <c s="32">
        <f>0</f>
      </c>
      <c s="32">
        <f>0+L1278+L1282+L1286+L1290+L1294+L1298+L1302+L1306+L1310+L1314+L1318+L1322+L1326+L1330+L1334</f>
      </c>
      <c s="32">
        <f>0+M1278+M1282+M1286+M1290+M1294+M1298+M1302+M1306+M1310+M1314+M1318+M1322+M1326+M1330+M1334</f>
      </c>
    </row>
    <row r="1278" spans="1:16" ht="12.75">
      <c r="A1278" t="s">
        <v>49</v>
      </c>
      <c s="34" t="s">
        <v>1173</v>
      </c>
      <c s="34" t="s">
        <v>1174</v>
      </c>
      <c s="35" t="s">
        <v>5</v>
      </c>
      <c s="6" t="s">
        <v>1175</v>
      </c>
      <c s="36" t="s">
        <v>149</v>
      </c>
      <c s="37">
        <v>66</v>
      </c>
      <c s="36">
        <v>0</v>
      </c>
      <c s="36">
        <f>ROUND(G1278*H1278,6)</f>
      </c>
      <c r="L1278" s="38">
        <v>0</v>
      </c>
      <c s="32">
        <f>ROUND(ROUND(L1278,2)*ROUND(G1278,3),2)</f>
      </c>
      <c s="36" t="s">
        <v>53</v>
      </c>
      <c>
        <f>(M1278*21)/100</f>
      </c>
      <c t="s">
        <v>27</v>
      </c>
    </row>
    <row r="1279" spans="1:5" ht="12.75">
      <c r="A1279" s="35" t="s">
        <v>54</v>
      </c>
      <c r="E1279" s="39" t="s">
        <v>5</v>
      </c>
    </row>
    <row r="1280" spans="1:5" ht="12.75">
      <c r="A1280" s="35" t="s">
        <v>55</v>
      </c>
      <c r="E1280" s="40" t="s">
        <v>5</v>
      </c>
    </row>
    <row r="1281" spans="1:5" ht="12.75">
      <c r="A1281" t="s">
        <v>57</v>
      </c>
      <c r="E1281" s="39" t="s">
        <v>5</v>
      </c>
    </row>
    <row r="1282" spans="1:16" ht="12.75">
      <c r="A1282" t="s">
        <v>49</v>
      </c>
      <c s="34" t="s">
        <v>1176</v>
      </c>
      <c s="34" t="s">
        <v>1177</v>
      </c>
      <c s="35" t="s">
        <v>5</v>
      </c>
      <c s="6" t="s">
        <v>1178</v>
      </c>
      <c s="36" t="s">
        <v>149</v>
      </c>
      <c s="37">
        <v>12</v>
      </c>
      <c s="36">
        <v>0.0155</v>
      </c>
      <c s="36">
        <f>ROUND(G1282*H1282,6)</f>
      </c>
      <c r="L1282" s="38">
        <v>0</v>
      </c>
      <c s="32">
        <f>ROUND(ROUND(L1282,2)*ROUND(G1282,3),2)</f>
      </c>
      <c s="36" t="s">
        <v>53</v>
      </c>
      <c>
        <f>(M1282*21)/100</f>
      </c>
      <c t="s">
        <v>27</v>
      </c>
    </row>
    <row r="1283" spans="1:5" ht="12.75">
      <c r="A1283" s="35" t="s">
        <v>54</v>
      </c>
      <c r="E1283" s="39" t="s">
        <v>5</v>
      </c>
    </row>
    <row r="1284" spans="1:5" ht="12.75">
      <c r="A1284" s="35" t="s">
        <v>55</v>
      </c>
      <c r="E1284" s="40" t="s">
        <v>5</v>
      </c>
    </row>
    <row r="1285" spans="1:5" ht="12.75">
      <c r="A1285" t="s">
        <v>57</v>
      </c>
      <c r="E1285" s="39" t="s">
        <v>5</v>
      </c>
    </row>
    <row r="1286" spans="1:16" ht="12.75">
      <c r="A1286" t="s">
        <v>49</v>
      </c>
      <c s="34" t="s">
        <v>1179</v>
      </c>
      <c s="34" t="s">
        <v>1180</v>
      </c>
      <c s="35" t="s">
        <v>5</v>
      </c>
      <c s="6" t="s">
        <v>1181</v>
      </c>
      <c s="36" t="s">
        <v>95</v>
      </c>
      <c s="37">
        <v>1664.24</v>
      </c>
      <c s="36">
        <v>4E-05</v>
      </c>
      <c s="36">
        <f>ROUND(G1286*H1286,6)</f>
      </c>
      <c r="L1286" s="38">
        <v>0</v>
      </c>
      <c s="32">
        <f>ROUND(ROUND(L1286,2)*ROUND(G1286,3),2)</f>
      </c>
      <c s="36" t="s">
        <v>53</v>
      </c>
      <c>
        <f>(M1286*21)/100</f>
      </c>
      <c t="s">
        <v>27</v>
      </c>
    </row>
    <row r="1287" spans="1:5" ht="12.75">
      <c r="A1287" s="35" t="s">
        <v>54</v>
      </c>
      <c r="E1287" s="39" t="s">
        <v>5</v>
      </c>
    </row>
    <row r="1288" spans="1:5" ht="25.5">
      <c r="A1288" s="35" t="s">
        <v>55</v>
      </c>
      <c r="E1288" s="40" t="s">
        <v>1162</v>
      </c>
    </row>
    <row r="1289" spans="1:5" ht="12.75">
      <c r="A1289" t="s">
        <v>57</v>
      </c>
      <c r="E1289" s="39" t="s">
        <v>5</v>
      </c>
    </row>
    <row r="1290" spans="1:16" ht="12.75">
      <c r="A1290" t="s">
        <v>49</v>
      </c>
      <c s="34" t="s">
        <v>1182</v>
      </c>
      <c s="34" t="s">
        <v>1183</v>
      </c>
      <c s="35" t="s">
        <v>5</v>
      </c>
      <c s="6" t="s">
        <v>1184</v>
      </c>
      <c s="36" t="s">
        <v>149</v>
      </c>
      <c s="37">
        <v>14</v>
      </c>
      <c s="36">
        <v>0.01638</v>
      </c>
      <c s="36">
        <f>ROUND(G1290*H1290,6)</f>
      </c>
      <c r="L1290" s="38">
        <v>0</v>
      </c>
      <c s="32">
        <f>ROUND(ROUND(L1290,2)*ROUND(G1290,3),2)</f>
      </c>
      <c s="36" t="s">
        <v>53</v>
      </c>
      <c>
        <f>(M1290*21)/100</f>
      </c>
      <c t="s">
        <v>27</v>
      </c>
    </row>
    <row r="1291" spans="1:5" ht="12.75">
      <c r="A1291" s="35" t="s">
        <v>54</v>
      </c>
      <c r="E1291" s="39" t="s">
        <v>5</v>
      </c>
    </row>
    <row r="1292" spans="1:5" ht="12.75">
      <c r="A1292" s="35" t="s">
        <v>55</v>
      </c>
      <c r="E1292" s="40" t="s">
        <v>1185</v>
      </c>
    </row>
    <row r="1293" spans="1:5" ht="12.75">
      <c r="A1293" t="s">
        <v>57</v>
      </c>
      <c r="E1293" s="39" t="s">
        <v>5</v>
      </c>
    </row>
    <row r="1294" spans="1:16" ht="12.75">
      <c r="A1294" t="s">
        <v>49</v>
      </c>
      <c s="34" t="s">
        <v>1186</v>
      </c>
      <c s="34" t="s">
        <v>1187</v>
      </c>
      <c s="35" t="s">
        <v>5</v>
      </c>
      <c s="6" t="s">
        <v>1188</v>
      </c>
      <c s="36" t="s">
        <v>149</v>
      </c>
      <c s="37">
        <v>12</v>
      </c>
      <c s="36">
        <v>1E-05</v>
      </c>
      <c s="36">
        <f>ROUND(G1294*H1294,6)</f>
      </c>
      <c r="L1294" s="38">
        <v>0</v>
      </c>
      <c s="32">
        <f>ROUND(ROUND(L1294,2)*ROUND(G1294,3),2)</f>
      </c>
      <c s="36" t="s">
        <v>53</v>
      </c>
      <c>
        <f>(M1294*21)/100</f>
      </c>
      <c t="s">
        <v>27</v>
      </c>
    </row>
    <row r="1295" spans="1:5" ht="12.75">
      <c r="A1295" s="35" t="s">
        <v>54</v>
      </c>
      <c r="E1295" s="39" t="s">
        <v>5</v>
      </c>
    </row>
    <row r="1296" spans="1:5" ht="12.75">
      <c r="A1296" s="35" t="s">
        <v>55</v>
      </c>
      <c r="E1296" s="40" t="s">
        <v>1189</v>
      </c>
    </row>
    <row r="1297" spans="1:5" ht="12.75">
      <c r="A1297" t="s">
        <v>57</v>
      </c>
      <c r="E1297" s="39" t="s">
        <v>5</v>
      </c>
    </row>
    <row r="1298" spans="1:16" ht="12.75">
      <c r="A1298" t="s">
        <v>49</v>
      </c>
      <c s="34" t="s">
        <v>1190</v>
      </c>
      <c s="34" t="s">
        <v>1191</v>
      </c>
      <c s="35" t="s">
        <v>5</v>
      </c>
      <c s="6" t="s">
        <v>1192</v>
      </c>
      <c s="36" t="s">
        <v>149</v>
      </c>
      <c s="37">
        <v>66</v>
      </c>
      <c s="36">
        <v>0.0117</v>
      </c>
      <c s="36">
        <f>ROUND(G1298*H1298,6)</f>
      </c>
      <c r="L1298" s="38">
        <v>0</v>
      </c>
      <c s="32">
        <f>ROUND(ROUND(L1298,2)*ROUND(G1298,3),2)</f>
      </c>
      <c s="36" t="s">
        <v>53</v>
      </c>
      <c>
        <f>(M1298*21)/100</f>
      </c>
      <c t="s">
        <v>27</v>
      </c>
    </row>
    <row r="1299" spans="1:5" ht="12.75">
      <c r="A1299" s="35" t="s">
        <v>54</v>
      </c>
      <c r="E1299" s="39" t="s">
        <v>5</v>
      </c>
    </row>
    <row r="1300" spans="1:5" ht="12.75">
      <c r="A1300" s="35" t="s">
        <v>55</v>
      </c>
      <c r="E1300" s="40" t="s">
        <v>5</v>
      </c>
    </row>
    <row r="1301" spans="1:5" ht="12.75">
      <c r="A1301" t="s">
        <v>57</v>
      </c>
      <c r="E1301" s="39" t="s">
        <v>5</v>
      </c>
    </row>
    <row r="1302" spans="1:16" ht="12.75">
      <c r="A1302" t="s">
        <v>49</v>
      </c>
      <c s="34" t="s">
        <v>1193</v>
      </c>
      <c s="34" t="s">
        <v>1194</v>
      </c>
      <c s="35" t="s">
        <v>5</v>
      </c>
      <c s="6" t="s">
        <v>1195</v>
      </c>
      <c s="36" t="s">
        <v>149</v>
      </c>
      <c s="37">
        <v>2</v>
      </c>
      <c s="36">
        <v>0.0234</v>
      </c>
      <c s="36">
        <f>ROUND(G1302*H1302,6)</f>
      </c>
      <c r="L1302" s="38">
        <v>0</v>
      </c>
      <c s="32">
        <f>ROUND(ROUND(L1302,2)*ROUND(G1302,3),2)</f>
      </c>
      <c s="36" t="s">
        <v>53</v>
      </c>
      <c>
        <f>(M1302*21)/100</f>
      </c>
      <c t="s">
        <v>27</v>
      </c>
    </row>
    <row r="1303" spans="1:5" ht="12.75">
      <c r="A1303" s="35" t="s">
        <v>54</v>
      </c>
      <c r="E1303" s="39" t="s">
        <v>5</v>
      </c>
    </row>
    <row r="1304" spans="1:5" ht="12.75">
      <c r="A1304" s="35" t="s">
        <v>55</v>
      </c>
      <c r="E1304" s="40" t="s">
        <v>1196</v>
      </c>
    </row>
    <row r="1305" spans="1:5" ht="12.75">
      <c r="A1305" t="s">
        <v>57</v>
      </c>
      <c r="E1305" s="39" t="s">
        <v>5</v>
      </c>
    </row>
    <row r="1306" spans="1:16" ht="12.75">
      <c r="A1306" t="s">
        <v>49</v>
      </c>
      <c s="34" t="s">
        <v>1197</v>
      </c>
      <c s="34" t="s">
        <v>1198</v>
      </c>
      <c s="35" t="s">
        <v>5</v>
      </c>
      <c s="6" t="s">
        <v>1199</v>
      </c>
      <c s="36" t="s">
        <v>149</v>
      </c>
      <c s="37">
        <v>5</v>
      </c>
      <c s="36">
        <v>4E-05</v>
      </c>
      <c s="36">
        <f>ROUND(G1306*H1306,6)</f>
      </c>
      <c r="L1306" s="38">
        <v>0</v>
      </c>
      <c s="32">
        <f>ROUND(ROUND(L1306,2)*ROUND(G1306,3),2)</f>
      </c>
      <c s="36" t="s">
        <v>53</v>
      </c>
      <c>
        <f>(M1306*21)/100</f>
      </c>
      <c t="s">
        <v>27</v>
      </c>
    </row>
    <row r="1307" spans="1:5" ht="12.75">
      <c r="A1307" s="35" t="s">
        <v>54</v>
      </c>
      <c r="E1307" s="39" t="s">
        <v>5</v>
      </c>
    </row>
    <row r="1308" spans="1:5" ht="12.75">
      <c r="A1308" s="35" t="s">
        <v>55</v>
      </c>
      <c r="E1308" s="40" t="s">
        <v>1200</v>
      </c>
    </row>
    <row r="1309" spans="1:5" ht="12.75">
      <c r="A1309" t="s">
        <v>57</v>
      </c>
      <c r="E1309" s="39" t="s">
        <v>5</v>
      </c>
    </row>
    <row r="1310" spans="1:16" ht="12.75">
      <c r="A1310" t="s">
        <v>49</v>
      </c>
      <c s="34" t="s">
        <v>1201</v>
      </c>
      <c s="34" t="s">
        <v>1202</v>
      </c>
      <c s="35" t="s">
        <v>5</v>
      </c>
      <c s="6" t="s">
        <v>1203</v>
      </c>
      <c s="36" t="s">
        <v>149</v>
      </c>
      <c s="37">
        <v>66</v>
      </c>
      <c s="36">
        <v>0</v>
      </c>
      <c s="36">
        <f>ROUND(G1310*H1310,6)</f>
      </c>
      <c r="L1310" s="38">
        <v>0</v>
      </c>
      <c s="32">
        <f>ROUND(ROUND(L1310,2)*ROUND(G1310,3),2)</f>
      </c>
      <c s="36" t="s">
        <v>53</v>
      </c>
      <c>
        <f>(M1310*21)/100</f>
      </c>
      <c t="s">
        <v>27</v>
      </c>
    </row>
    <row r="1311" spans="1:5" ht="12.75">
      <c r="A1311" s="35" t="s">
        <v>54</v>
      </c>
      <c r="E1311" s="39" t="s">
        <v>5</v>
      </c>
    </row>
    <row r="1312" spans="1:5" ht="12.75">
      <c r="A1312" s="35" t="s">
        <v>55</v>
      </c>
      <c r="E1312" s="40" t="s">
        <v>1204</v>
      </c>
    </row>
    <row r="1313" spans="1:5" ht="12.75">
      <c r="A1313" t="s">
        <v>57</v>
      </c>
      <c r="E1313" s="39" t="s">
        <v>5</v>
      </c>
    </row>
    <row r="1314" spans="1:16" ht="12.75">
      <c r="A1314" t="s">
        <v>49</v>
      </c>
      <c s="34" t="s">
        <v>1205</v>
      </c>
      <c s="34" t="s">
        <v>1206</v>
      </c>
      <c s="35" t="s">
        <v>5</v>
      </c>
      <c s="6" t="s">
        <v>1207</v>
      </c>
      <c s="36" t="s">
        <v>600</v>
      </c>
      <c s="37">
        <v>1</v>
      </c>
      <c s="36">
        <v>0.00065</v>
      </c>
      <c s="36">
        <f>ROUND(G1314*H1314,6)</f>
      </c>
      <c r="L1314" s="38">
        <v>0</v>
      </c>
      <c s="32">
        <f>ROUND(ROUND(L1314,2)*ROUND(G1314,3),2)</f>
      </c>
      <c s="36" t="s">
        <v>53</v>
      </c>
      <c>
        <f>(M1314*21)/100</f>
      </c>
      <c t="s">
        <v>27</v>
      </c>
    </row>
    <row r="1315" spans="1:5" ht="12.75">
      <c r="A1315" s="35" t="s">
        <v>54</v>
      </c>
      <c r="E1315" s="39" t="s">
        <v>5</v>
      </c>
    </row>
    <row r="1316" spans="1:5" ht="12.75">
      <c r="A1316" s="35" t="s">
        <v>55</v>
      </c>
      <c r="E1316" s="40" t="s">
        <v>5</v>
      </c>
    </row>
    <row r="1317" spans="1:5" ht="12.75">
      <c r="A1317" t="s">
        <v>57</v>
      </c>
      <c r="E1317" s="39" t="s">
        <v>5</v>
      </c>
    </row>
    <row r="1318" spans="1:16" ht="12.75">
      <c r="A1318" t="s">
        <v>49</v>
      </c>
      <c s="34" t="s">
        <v>1208</v>
      </c>
      <c s="34" t="s">
        <v>1209</v>
      </c>
      <c s="35" t="s">
        <v>5</v>
      </c>
      <c s="6" t="s">
        <v>1210</v>
      </c>
      <c s="36" t="s">
        <v>600</v>
      </c>
      <c s="37">
        <v>2</v>
      </c>
      <c s="36">
        <v>0.0005</v>
      </c>
      <c s="36">
        <f>ROUND(G1318*H1318,6)</f>
      </c>
      <c r="L1318" s="38">
        <v>0</v>
      </c>
      <c s="32">
        <f>ROUND(ROUND(L1318,2)*ROUND(G1318,3),2)</f>
      </c>
      <c s="36" t="s">
        <v>53</v>
      </c>
      <c>
        <f>(M1318*21)/100</f>
      </c>
      <c t="s">
        <v>27</v>
      </c>
    </row>
    <row r="1319" spans="1:5" ht="12.75">
      <c r="A1319" s="35" t="s">
        <v>54</v>
      </c>
      <c r="E1319" s="39" t="s">
        <v>5</v>
      </c>
    </row>
    <row r="1320" spans="1:5" ht="12.75">
      <c r="A1320" s="35" t="s">
        <v>55</v>
      </c>
      <c r="E1320" s="40" t="s">
        <v>5</v>
      </c>
    </row>
    <row r="1321" spans="1:5" ht="12.75">
      <c r="A1321" t="s">
        <v>57</v>
      </c>
      <c r="E1321" s="39" t="s">
        <v>5</v>
      </c>
    </row>
    <row r="1322" spans="1:16" ht="12.75">
      <c r="A1322" t="s">
        <v>49</v>
      </c>
      <c s="34" t="s">
        <v>1211</v>
      </c>
      <c s="34" t="s">
        <v>1212</v>
      </c>
      <c s="35" t="s">
        <v>5</v>
      </c>
      <c s="6" t="s">
        <v>1213</v>
      </c>
      <c s="36" t="s">
        <v>600</v>
      </c>
      <c s="37">
        <v>1</v>
      </c>
      <c s="36">
        <v>0.0005</v>
      </c>
      <c s="36">
        <f>ROUND(G1322*H1322,6)</f>
      </c>
      <c r="L1322" s="38">
        <v>0</v>
      </c>
      <c s="32">
        <f>ROUND(ROUND(L1322,2)*ROUND(G1322,3),2)</f>
      </c>
      <c s="36" t="s">
        <v>53</v>
      </c>
      <c>
        <f>(M1322*21)/100</f>
      </c>
      <c t="s">
        <v>27</v>
      </c>
    </row>
    <row r="1323" spans="1:5" ht="12.75">
      <c r="A1323" s="35" t="s">
        <v>54</v>
      </c>
      <c r="E1323" s="39" t="s">
        <v>5</v>
      </c>
    </row>
    <row r="1324" spans="1:5" ht="12.75">
      <c r="A1324" s="35" t="s">
        <v>55</v>
      </c>
      <c r="E1324" s="40" t="s">
        <v>5</v>
      </c>
    </row>
    <row r="1325" spans="1:5" ht="12.75">
      <c r="A1325" t="s">
        <v>57</v>
      </c>
      <c r="E1325" s="39" t="s">
        <v>5</v>
      </c>
    </row>
    <row r="1326" spans="1:16" ht="12.75">
      <c r="A1326" t="s">
        <v>49</v>
      </c>
      <c s="34" t="s">
        <v>1214</v>
      </c>
      <c s="34" t="s">
        <v>1215</v>
      </c>
      <c s="35" t="s">
        <v>5</v>
      </c>
      <c s="6" t="s">
        <v>1216</v>
      </c>
      <c s="36" t="s">
        <v>600</v>
      </c>
      <c s="37">
        <v>1</v>
      </c>
      <c s="36">
        <v>0.0004</v>
      </c>
      <c s="36">
        <f>ROUND(G1326*H1326,6)</f>
      </c>
      <c r="L1326" s="38">
        <v>0</v>
      </c>
      <c s="32">
        <f>ROUND(ROUND(L1326,2)*ROUND(G1326,3),2)</f>
      </c>
      <c s="36" t="s">
        <v>53</v>
      </c>
      <c>
        <f>(M1326*21)/100</f>
      </c>
      <c t="s">
        <v>27</v>
      </c>
    </row>
    <row r="1327" spans="1:5" ht="12.75">
      <c r="A1327" s="35" t="s">
        <v>54</v>
      </c>
      <c r="E1327" s="39" t="s">
        <v>5</v>
      </c>
    </row>
    <row r="1328" spans="1:5" ht="12.75">
      <c r="A1328" s="35" t="s">
        <v>55</v>
      </c>
      <c r="E1328" s="40" t="s">
        <v>5</v>
      </c>
    </row>
    <row r="1329" spans="1:5" ht="12.75">
      <c r="A1329" t="s">
        <v>57</v>
      </c>
      <c r="E1329" s="39" t="s">
        <v>5</v>
      </c>
    </row>
    <row r="1330" spans="1:16" ht="12.75">
      <c r="A1330" t="s">
        <v>49</v>
      </c>
      <c s="34" t="s">
        <v>1217</v>
      </c>
      <c s="34" t="s">
        <v>1218</v>
      </c>
      <c s="35" t="s">
        <v>5</v>
      </c>
      <c s="6" t="s">
        <v>1219</v>
      </c>
      <c s="36" t="s">
        <v>600</v>
      </c>
      <c s="37">
        <v>2</v>
      </c>
      <c s="36">
        <v>0.015</v>
      </c>
      <c s="36">
        <f>ROUND(G1330*H1330,6)</f>
      </c>
      <c r="L1330" s="38">
        <v>0</v>
      </c>
      <c s="32">
        <f>ROUND(ROUND(L1330,2)*ROUND(G1330,3),2)</f>
      </c>
      <c s="36" t="s">
        <v>53</v>
      </c>
      <c>
        <f>(M1330*21)/100</f>
      </c>
      <c t="s">
        <v>27</v>
      </c>
    </row>
    <row r="1331" spans="1:5" ht="12.75">
      <c r="A1331" s="35" t="s">
        <v>54</v>
      </c>
      <c r="E1331" s="39" t="s">
        <v>5</v>
      </c>
    </row>
    <row r="1332" spans="1:5" ht="12.75">
      <c r="A1332" s="35" t="s">
        <v>55</v>
      </c>
      <c r="E1332" s="40" t="s">
        <v>5</v>
      </c>
    </row>
    <row r="1333" spans="1:5" ht="12.75">
      <c r="A1333" t="s">
        <v>57</v>
      </c>
      <c r="E1333" s="39" t="s">
        <v>5</v>
      </c>
    </row>
    <row r="1334" spans="1:16" ht="12.75">
      <c r="A1334" t="s">
        <v>49</v>
      </c>
      <c s="34" t="s">
        <v>1220</v>
      </c>
      <c s="34" t="s">
        <v>1221</v>
      </c>
      <c s="35" t="s">
        <v>5</v>
      </c>
      <c s="6" t="s">
        <v>1222</v>
      </c>
      <c s="36" t="s">
        <v>600</v>
      </c>
      <c s="37">
        <v>14</v>
      </c>
      <c s="36">
        <v>0.0027</v>
      </c>
      <c s="36">
        <f>ROUND(G1334*H1334,6)</f>
      </c>
      <c r="L1334" s="38">
        <v>0</v>
      </c>
      <c s="32">
        <f>ROUND(ROUND(L1334,2)*ROUND(G1334,3),2)</f>
      </c>
      <c s="36" t="s">
        <v>53</v>
      </c>
      <c>
        <f>(M1334*21)/100</f>
      </c>
      <c t="s">
        <v>27</v>
      </c>
    </row>
    <row r="1335" spans="1:5" ht="51">
      <c r="A1335" s="35" t="s">
        <v>54</v>
      </c>
      <c r="E1335" s="39" t="s">
        <v>1223</v>
      </c>
    </row>
    <row r="1336" spans="1:5" ht="12.75">
      <c r="A1336" s="35" t="s">
        <v>55</v>
      </c>
      <c r="E1336" s="40" t="s">
        <v>5</v>
      </c>
    </row>
    <row r="1337" spans="1:5" ht="12.75">
      <c r="A1337" t="s">
        <v>57</v>
      </c>
      <c r="E1337" s="39" t="s">
        <v>5</v>
      </c>
    </row>
    <row r="1338" spans="1:13" ht="12.75">
      <c r="A1338" t="s">
        <v>46</v>
      </c>
      <c r="C1338" s="31" t="s">
        <v>424</v>
      </c>
      <c r="E1338" s="33" t="s">
        <v>1224</v>
      </c>
      <c r="J1338" s="32">
        <f>0</f>
      </c>
      <c s="32">
        <f>0</f>
      </c>
      <c s="32">
        <f>0+L1339+L1343+L1347+L1351+L1355+L1359+L1363+L1367+L1371+L1375+L1379+L1383+L1387+L1391+L1395+L1399+L1403+L1407+L1411+L1415+L1419+L1423+L1427+L1431+L1435+L1439+L1443+L1447+L1451+L1455+L1459+L1463+L1467+L1471+L1475+L1479+L1483+L1487+L1491+L1495+L1499+L1503+L1507+L1511+L1515+L1519+L1523+L1527+L1531+L1535+L1539+L1543</f>
      </c>
      <c s="32">
        <f>0+M1339+M1343+M1347+M1351+M1355+M1359+M1363+M1367+M1371+M1375+M1379+M1383+M1387+M1391+M1395+M1399+M1403+M1407+M1411+M1415+M1419+M1423+M1427+M1431+M1435+M1439+M1443+M1447+M1451+M1455+M1459+M1463+M1467+M1471+M1475+M1479+M1483+M1487+M1491+M1495+M1499+M1503+M1507+M1511+M1515+M1519+M1523+M1527+M1531+M1535+M1539+M1543</f>
      </c>
    </row>
    <row r="1339" spans="1:16" ht="12.75">
      <c r="A1339" t="s">
        <v>49</v>
      </c>
      <c s="34" t="s">
        <v>1225</v>
      </c>
      <c s="34" t="s">
        <v>1226</v>
      </c>
      <c s="35" t="s">
        <v>5</v>
      </c>
      <c s="6" t="s">
        <v>1227</v>
      </c>
      <c s="36" t="s">
        <v>1228</v>
      </c>
      <c s="37">
        <v>9</v>
      </c>
      <c s="36">
        <v>0</v>
      </c>
      <c s="36">
        <f>ROUND(G1339*H1339,6)</f>
      </c>
      <c r="L1339" s="38">
        <v>0</v>
      </c>
      <c s="32">
        <f>ROUND(ROUND(L1339,2)*ROUND(G1339,3),2)</f>
      </c>
      <c s="36" t="s">
        <v>53</v>
      </c>
      <c>
        <f>(M1339*21)/100</f>
      </c>
      <c t="s">
        <v>27</v>
      </c>
    </row>
    <row r="1340" spans="1:5" ht="12.75">
      <c r="A1340" s="35" t="s">
        <v>54</v>
      </c>
      <c r="E1340" s="39" t="s">
        <v>5</v>
      </c>
    </row>
    <row r="1341" spans="1:5" ht="12.75">
      <c r="A1341" s="35" t="s">
        <v>55</v>
      </c>
      <c r="E1341" s="40" t="s">
        <v>1229</v>
      </c>
    </row>
    <row r="1342" spans="1:5" ht="12.75">
      <c r="A1342" t="s">
        <v>57</v>
      </c>
      <c r="E1342" s="39" t="s">
        <v>5</v>
      </c>
    </row>
    <row r="1343" spans="1:16" ht="12.75">
      <c r="A1343" t="s">
        <v>49</v>
      </c>
      <c s="34" t="s">
        <v>1230</v>
      </c>
      <c s="34" t="s">
        <v>1231</v>
      </c>
      <c s="35" t="s">
        <v>5</v>
      </c>
      <c s="6" t="s">
        <v>1232</v>
      </c>
      <c s="36" t="s">
        <v>1228</v>
      </c>
      <c s="37">
        <v>12</v>
      </c>
      <c s="36">
        <v>0</v>
      </c>
      <c s="36">
        <f>ROUND(G1343*H1343,6)</f>
      </c>
      <c r="L1343" s="38">
        <v>0</v>
      </c>
      <c s="32">
        <f>ROUND(ROUND(L1343,2)*ROUND(G1343,3),2)</f>
      </c>
      <c s="36" t="s">
        <v>53</v>
      </c>
      <c>
        <f>(M1343*21)/100</f>
      </c>
      <c t="s">
        <v>27</v>
      </c>
    </row>
    <row r="1344" spans="1:5" ht="12.75">
      <c r="A1344" s="35" t="s">
        <v>54</v>
      </c>
      <c r="E1344" s="39" t="s">
        <v>5</v>
      </c>
    </row>
    <row r="1345" spans="1:5" ht="12.75">
      <c r="A1345" s="35" t="s">
        <v>55</v>
      </c>
      <c r="E1345" s="40" t="s">
        <v>1233</v>
      </c>
    </row>
    <row r="1346" spans="1:5" ht="12.75">
      <c r="A1346" t="s">
        <v>57</v>
      </c>
      <c r="E1346" s="39" t="s">
        <v>5</v>
      </c>
    </row>
    <row r="1347" spans="1:16" ht="12.75">
      <c r="A1347" t="s">
        <v>49</v>
      </c>
      <c s="34" t="s">
        <v>1234</v>
      </c>
      <c s="34" t="s">
        <v>1235</v>
      </c>
      <c s="35" t="s">
        <v>5</v>
      </c>
      <c s="6" t="s">
        <v>1236</v>
      </c>
      <c s="36" t="s">
        <v>1228</v>
      </c>
      <c s="37">
        <v>3</v>
      </c>
      <c s="36">
        <v>0</v>
      </c>
      <c s="36">
        <f>ROUND(G1347*H1347,6)</f>
      </c>
      <c r="L1347" s="38">
        <v>0</v>
      </c>
      <c s="32">
        <f>ROUND(ROUND(L1347,2)*ROUND(G1347,3),2)</f>
      </c>
      <c s="36" t="s">
        <v>53</v>
      </c>
      <c>
        <f>(M1347*21)/100</f>
      </c>
      <c t="s">
        <v>27</v>
      </c>
    </row>
    <row r="1348" spans="1:5" ht="12.75">
      <c r="A1348" s="35" t="s">
        <v>54</v>
      </c>
      <c r="E1348" s="39" t="s">
        <v>5</v>
      </c>
    </row>
    <row r="1349" spans="1:5" ht="12.75">
      <c r="A1349" s="35" t="s">
        <v>55</v>
      </c>
      <c r="E1349" s="40" t="s">
        <v>1237</v>
      </c>
    </row>
    <row r="1350" spans="1:5" ht="12.75">
      <c r="A1350" t="s">
        <v>57</v>
      </c>
      <c r="E1350" s="39" t="s">
        <v>5</v>
      </c>
    </row>
    <row r="1351" spans="1:16" ht="12.75">
      <c r="A1351" t="s">
        <v>49</v>
      </c>
      <c s="34" t="s">
        <v>1238</v>
      </c>
      <c s="34" t="s">
        <v>1239</v>
      </c>
      <c s="35" t="s">
        <v>5</v>
      </c>
      <c s="6" t="s">
        <v>1240</v>
      </c>
      <c s="36" t="s">
        <v>1228</v>
      </c>
      <c s="37">
        <v>4</v>
      </c>
      <c s="36">
        <v>0</v>
      </c>
      <c s="36">
        <f>ROUND(G1351*H1351,6)</f>
      </c>
      <c r="L1351" s="38">
        <v>0</v>
      </c>
      <c s="32">
        <f>ROUND(ROUND(L1351,2)*ROUND(G1351,3),2)</f>
      </c>
      <c s="36" t="s">
        <v>53</v>
      </c>
      <c>
        <f>(M1351*21)/100</f>
      </c>
      <c t="s">
        <v>27</v>
      </c>
    </row>
    <row r="1352" spans="1:5" ht="12.75">
      <c r="A1352" s="35" t="s">
        <v>54</v>
      </c>
      <c r="E1352" s="39" t="s">
        <v>5</v>
      </c>
    </row>
    <row r="1353" spans="1:5" ht="12.75">
      <c r="A1353" s="35" t="s">
        <v>55</v>
      </c>
      <c r="E1353" s="40" t="s">
        <v>1241</v>
      </c>
    </row>
    <row r="1354" spans="1:5" ht="12.75">
      <c r="A1354" t="s">
        <v>57</v>
      </c>
      <c r="E1354" s="39" t="s">
        <v>5</v>
      </c>
    </row>
    <row r="1355" spans="1:16" ht="12.75">
      <c r="A1355" t="s">
        <v>49</v>
      </c>
      <c s="34" t="s">
        <v>1242</v>
      </c>
      <c s="34" t="s">
        <v>1243</v>
      </c>
      <c s="35" t="s">
        <v>5</v>
      </c>
      <c s="6" t="s">
        <v>1244</v>
      </c>
      <c s="36" t="s">
        <v>1228</v>
      </c>
      <c s="37">
        <v>5</v>
      </c>
      <c s="36">
        <v>0</v>
      </c>
      <c s="36">
        <f>ROUND(G1355*H1355,6)</f>
      </c>
      <c r="L1355" s="38">
        <v>0</v>
      </c>
      <c s="32">
        <f>ROUND(ROUND(L1355,2)*ROUND(G1355,3),2)</f>
      </c>
      <c s="36" t="s">
        <v>53</v>
      </c>
      <c>
        <f>(M1355*21)/100</f>
      </c>
      <c t="s">
        <v>27</v>
      </c>
    </row>
    <row r="1356" spans="1:5" ht="12.75">
      <c r="A1356" s="35" t="s">
        <v>54</v>
      </c>
      <c r="E1356" s="39" t="s">
        <v>5</v>
      </c>
    </row>
    <row r="1357" spans="1:5" ht="12.75">
      <c r="A1357" s="35" t="s">
        <v>55</v>
      </c>
      <c r="E1357" s="40" t="s">
        <v>1245</v>
      </c>
    </row>
    <row r="1358" spans="1:5" ht="12.75">
      <c r="A1358" t="s">
        <v>57</v>
      </c>
      <c r="E1358" s="39" t="s">
        <v>5</v>
      </c>
    </row>
    <row r="1359" spans="1:16" ht="12.75">
      <c r="A1359" t="s">
        <v>49</v>
      </c>
      <c s="34" t="s">
        <v>1246</v>
      </c>
      <c s="34" t="s">
        <v>1247</v>
      </c>
      <c s="35" t="s">
        <v>5</v>
      </c>
      <c s="6" t="s">
        <v>1248</v>
      </c>
      <c s="36" t="s">
        <v>1228</v>
      </c>
      <c s="37">
        <v>19</v>
      </c>
      <c s="36">
        <v>0</v>
      </c>
      <c s="36">
        <f>ROUND(G1359*H1359,6)</f>
      </c>
      <c r="L1359" s="38">
        <v>0</v>
      </c>
      <c s="32">
        <f>ROUND(ROUND(L1359,2)*ROUND(G1359,3),2)</f>
      </c>
      <c s="36" t="s">
        <v>53</v>
      </c>
      <c>
        <f>(M1359*21)/100</f>
      </c>
      <c t="s">
        <v>27</v>
      </c>
    </row>
    <row r="1360" spans="1:5" ht="12.75">
      <c r="A1360" s="35" t="s">
        <v>54</v>
      </c>
      <c r="E1360" s="39" t="s">
        <v>5</v>
      </c>
    </row>
    <row r="1361" spans="1:5" ht="12.75">
      <c r="A1361" s="35" t="s">
        <v>55</v>
      </c>
      <c r="E1361" s="40" t="s">
        <v>1249</v>
      </c>
    </row>
    <row r="1362" spans="1:5" ht="12.75">
      <c r="A1362" t="s">
        <v>57</v>
      </c>
      <c r="E1362" s="39" t="s">
        <v>5</v>
      </c>
    </row>
    <row r="1363" spans="1:16" ht="12.75">
      <c r="A1363" t="s">
        <v>49</v>
      </c>
      <c s="34" t="s">
        <v>1250</v>
      </c>
      <c s="34" t="s">
        <v>1251</v>
      </c>
      <c s="35" t="s">
        <v>5</v>
      </c>
      <c s="6" t="s">
        <v>1252</v>
      </c>
      <c s="36" t="s">
        <v>149</v>
      </c>
      <c s="37">
        <v>19</v>
      </c>
      <c s="36">
        <v>0</v>
      </c>
      <c s="36">
        <f>ROUND(G1363*H1363,6)</f>
      </c>
      <c r="L1363" s="38">
        <v>0</v>
      </c>
      <c s="32">
        <f>ROUND(ROUND(L1363,2)*ROUND(G1363,3),2)</f>
      </c>
      <c s="36" t="s">
        <v>53</v>
      </c>
      <c>
        <f>(M1363*21)/100</f>
      </c>
      <c t="s">
        <v>27</v>
      </c>
    </row>
    <row r="1364" spans="1:5" ht="12.75">
      <c r="A1364" s="35" t="s">
        <v>54</v>
      </c>
      <c r="E1364" s="39" t="s">
        <v>5</v>
      </c>
    </row>
    <row r="1365" spans="1:5" ht="12.75">
      <c r="A1365" s="35" t="s">
        <v>55</v>
      </c>
      <c r="E1365" s="40" t="s">
        <v>1249</v>
      </c>
    </row>
    <row r="1366" spans="1:5" ht="12.75">
      <c r="A1366" t="s">
        <v>57</v>
      </c>
      <c r="E1366" s="39" t="s">
        <v>5</v>
      </c>
    </row>
    <row r="1367" spans="1:16" ht="12.75">
      <c r="A1367" t="s">
        <v>49</v>
      </c>
      <c s="34" t="s">
        <v>1253</v>
      </c>
      <c s="34" t="s">
        <v>1254</v>
      </c>
      <c s="35" t="s">
        <v>5</v>
      </c>
      <c s="6" t="s">
        <v>1255</v>
      </c>
      <c s="36" t="s">
        <v>144</v>
      </c>
      <c s="37">
        <v>174.5</v>
      </c>
      <c s="36">
        <v>0</v>
      </c>
      <c s="36">
        <f>ROUND(G1367*H1367,6)</f>
      </c>
      <c r="L1367" s="38">
        <v>0</v>
      </c>
      <c s="32">
        <f>ROUND(ROUND(L1367,2)*ROUND(G1367,3),2)</f>
      </c>
      <c s="36" t="s">
        <v>53</v>
      </c>
      <c>
        <f>(M1367*21)/100</f>
      </c>
      <c t="s">
        <v>27</v>
      </c>
    </row>
    <row r="1368" spans="1:5" ht="12.75">
      <c r="A1368" s="35" t="s">
        <v>54</v>
      </c>
      <c r="E1368" s="39" t="s">
        <v>5</v>
      </c>
    </row>
    <row r="1369" spans="1:5" ht="12.75">
      <c r="A1369" s="35" t="s">
        <v>55</v>
      </c>
      <c r="E1369" s="40" t="s">
        <v>1256</v>
      </c>
    </row>
    <row r="1370" spans="1:5" ht="12.75">
      <c r="A1370" t="s">
        <v>57</v>
      </c>
      <c r="E1370" s="39" t="s">
        <v>5</v>
      </c>
    </row>
    <row r="1371" spans="1:16" ht="12.75">
      <c r="A1371" t="s">
        <v>49</v>
      </c>
      <c s="34" t="s">
        <v>1257</v>
      </c>
      <c s="34" t="s">
        <v>1258</v>
      </c>
      <c s="35" t="s">
        <v>5</v>
      </c>
      <c s="6" t="s">
        <v>1259</v>
      </c>
      <c s="36" t="s">
        <v>144</v>
      </c>
      <c s="37">
        <v>746.41</v>
      </c>
      <c s="36">
        <v>0</v>
      </c>
      <c s="36">
        <f>ROUND(G1371*H1371,6)</f>
      </c>
      <c r="L1371" s="38">
        <v>0</v>
      </c>
      <c s="32">
        <f>ROUND(ROUND(L1371,2)*ROUND(G1371,3),2)</f>
      </c>
      <c s="36" t="s">
        <v>53</v>
      </c>
      <c>
        <f>(M1371*21)/100</f>
      </c>
      <c t="s">
        <v>27</v>
      </c>
    </row>
    <row r="1372" spans="1:5" ht="12.75">
      <c r="A1372" s="35" t="s">
        <v>54</v>
      </c>
      <c r="E1372" s="39" t="s">
        <v>5</v>
      </c>
    </row>
    <row r="1373" spans="1:5" ht="12.75">
      <c r="A1373" s="35" t="s">
        <v>55</v>
      </c>
      <c r="E1373" s="40" t="s">
        <v>1260</v>
      </c>
    </row>
    <row r="1374" spans="1:5" ht="12.75">
      <c r="A1374" t="s">
        <v>57</v>
      </c>
      <c r="E1374" s="39" t="s">
        <v>5</v>
      </c>
    </row>
    <row r="1375" spans="1:16" ht="12.75">
      <c r="A1375" t="s">
        <v>49</v>
      </c>
      <c s="34" t="s">
        <v>1261</v>
      </c>
      <c s="34" t="s">
        <v>1262</v>
      </c>
      <c s="35" t="s">
        <v>5</v>
      </c>
      <c s="6" t="s">
        <v>1263</v>
      </c>
      <c s="36" t="s">
        <v>144</v>
      </c>
      <c s="37">
        <v>480.56</v>
      </c>
      <c s="36">
        <v>0</v>
      </c>
      <c s="36">
        <f>ROUND(G1375*H1375,6)</f>
      </c>
      <c r="L1375" s="38">
        <v>0</v>
      </c>
      <c s="32">
        <f>ROUND(ROUND(L1375,2)*ROUND(G1375,3),2)</f>
      </c>
      <c s="36" t="s">
        <v>53</v>
      </c>
      <c>
        <f>(M1375*21)/100</f>
      </c>
      <c t="s">
        <v>27</v>
      </c>
    </row>
    <row r="1376" spans="1:5" ht="12.75">
      <c r="A1376" s="35" t="s">
        <v>54</v>
      </c>
      <c r="E1376" s="39" t="s">
        <v>5</v>
      </c>
    </row>
    <row r="1377" spans="1:5" ht="12.75">
      <c r="A1377" s="35" t="s">
        <v>55</v>
      </c>
      <c r="E1377" s="40" t="s">
        <v>1264</v>
      </c>
    </row>
    <row r="1378" spans="1:5" ht="12.75">
      <c r="A1378" t="s">
        <v>57</v>
      </c>
      <c r="E1378" s="39" t="s">
        <v>5</v>
      </c>
    </row>
    <row r="1379" spans="1:16" ht="12.75">
      <c r="A1379" t="s">
        <v>49</v>
      </c>
      <c s="34" t="s">
        <v>1265</v>
      </c>
      <c s="34" t="s">
        <v>1266</v>
      </c>
      <c s="35" t="s">
        <v>5</v>
      </c>
      <c s="6" t="s">
        <v>1267</v>
      </c>
      <c s="36" t="s">
        <v>144</v>
      </c>
      <c s="37">
        <v>218.45</v>
      </c>
      <c s="36">
        <v>0</v>
      </c>
      <c s="36">
        <f>ROUND(G1379*H1379,6)</f>
      </c>
      <c r="L1379" s="38">
        <v>0</v>
      </c>
      <c s="32">
        <f>ROUND(ROUND(L1379,2)*ROUND(G1379,3),2)</f>
      </c>
      <c s="36" t="s">
        <v>53</v>
      </c>
      <c>
        <f>(M1379*21)/100</f>
      </c>
      <c t="s">
        <v>27</v>
      </c>
    </row>
    <row r="1380" spans="1:5" ht="12.75">
      <c r="A1380" s="35" t="s">
        <v>54</v>
      </c>
      <c r="E1380" s="39" t="s">
        <v>5</v>
      </c>
    </row>
    <row r="1381" spans="1:5" ht="12.75">
      <c r="A1381" s="35" t="s">
        <v>55</v>
      </c>
      <c r="E1381" s="40" t="s">
        <v>1268</v>
      </c>
    </row>
    <row r="1382" spans="1:5" ht="12.75">
      <c r="A1382" t="s">
        <v>57</v>
      </c>
      <c r="E1382" s="39" t="s">
        <v>5</v>
      </c>
    </row>
    <row r="1383" spans="1:16" ht="12.75">
      <c r="A1383" t="s">
        <v>49</v>
      </c>
      <c s="34" t="s">
        <v>1269</v>
      </c>
      <c s="34" t="s">
        <v>1270</v>
      </c>
      <c s="35" t="s">
        <v>5</v>
      </c>
      <c s="6" t="s">
        <v>1271</v>
      </c>
      <c s="36" t="s">
        <v>95</v>
      </c>
      <c s="37">
        <v>693</v>
      </c>
      <c s="36">
        <v>0</v>
      </c>
      <c s="36">
        <f>ROUND(G1383*H1383,6)</f>
      </c>
      <c r="L1383" s="38">
        <v>0</v>
      </c>
      <c s="32">
        <f>ROUND(ROUND(L1383,2)*ROUND(G1383,3),2)</f>
      </c>
      <c s="36" t="s">
        <v>53</v>
      </c>
      <c>
        <f>(M1383*21)/100</f>
      </c>
      <c t="s">
        <v>27</v>
      </c>
    </row>
    <row r="1384" spans="1:5" ht="12.75">
      <c r="A1384" s="35" t="s">
        <v>54</v>
      </c>
      <c r="E1384" s="39" t="s">
        <v>5</v>
      </c>
    </row>
    <row r="1385" spans="1:5" ht="12.75">
      <c r="A1385" s="35" t="s">
        <v>55</v>
      </c>
      <c r="E1385" s="40" t="s">
        <v>1272</v>
      </c>
    </row>
    <row r="1386" spans="1:5" ht="12.75">
      <c r="A1386" t="s">
        <v>57</v>
      </c>
      <c r="E1386" s="39" t="s">
        <v>5</v>
      </c>
    </row>
    <row r="1387" spans="1:16" ht="12.75">
      <c r="A1387" t="s">
        <v>49</v>
      </c>
      <c s="34" t="s">
        <v>1273</v>
      </c>
      <c s="34" t="s">
        <v>1274</v>
      </c>
      <c s="35" t="s">
        <v>5</v>
      </c>
      <c s="6" t="s">
        <v>1275</v>
      </c>
      <c s="36" t="s">
        <v>95</v>
      </c>
      <c s="37">
        <v>693</v>
      </c>
      <c s="36">
        <v>0</v>
      </c>
      <c s="36">
        <f>ROUND(G1387*H1387,6)</f>
      </c>
      <c r="L1387" s="38">
        <v>0</v>
      </c>
      <c s="32">
        <f>ROUND(ROUND(L1387,2)*ROUND(G1387,3),2)</f>
      </c>
      <c s="36" t="s">
        <v>53</v>
      </c>
      <c>
        <f>(M1387*21)/100</f>
      </c>
      <c t="s">
        <v>27</v>
      </c>
    </row>
    <row r="1388" spans="1:5" ht="12.75">
      <c r="A1388" s="35" t="s">
        <v>54</v>
      </c>
      <c r="E1388" s="39" t="s">
        <v>5</v>
      </c>
    </row>
    <row r="1389" spans="1:5" ht="12.75">
      <c r="A1389" s="35" t="s">
        <v>55</v>
      </c>
      <c r="E1389" s="40" t="s">
        <v>5</v>
      </c>
    </row>
    <row r="1390" spans="1:5" ht="12.75">
      <c r="A1390" t="s">
        <v>57</v>
      </c>
      <c r="E1390" s="39" t="s">
        <v>5</v>
      </c>
    </row>
    <row r="1391" spans="1:16" ht="12.75">
      <c r="A1391" t="s">
        <v>49</v>
      </c>
      <c s="34" t="s">
        <v>1276</v>
      </c>
      <c s="34" t="s">
        <v>1277</v>
      </c>
      <c s="35" t="s">
        <v>5</v>
      </c>
      <c s="6" t="s">
        <v>1278</v>
      </c>
      <c s="36" t="s">
        <v>95</v>
      </c>
      <c s="37">
        <v>777.75</v>
      </c>
      <c s="36">
        <v>0</v>
      </c>
      <c s="36">
        <f>ROUND(G1391*H1391,6)</f>
      </c>
      <c r="L1391" s="38">
        <v>0</v>
      </c>
      <c s="32">
        <f>ROUND(ROUND(L1391,2)*ROUND(G1391,3),2)</f>
      </c>
      <c s="36" t="s">
        <v>53</v>
      </c>
      <c>
        <f>(M1391*21)/100</f>
      </c>
      <c t="s">
        <v>27</v>
      </c>
    </row>
    <row r="1392" spans="1:5" ht="12.75">
      <c r="A1392" s="35" t="s">
        <v>54</v>
      </c>
      <c r="E1392" s="39" t="s">
        <v>5</v>
      </c>
    </row>
    <row r="1393" spans="1:5" ht="76.5">
      <c r="A1393" s="35" t="s">
        <v>55</v>
      </c>
      <c r="E1393" s="40" t="s">
        <v>1279</v>
      </c>
    </row>
    <row r="1394" spans="1:5" ht="12.75">
      <c r="A1394" t="s">
        <v>57</v>
      </c>
      <c r="E1394" s="39" t="s">
        <v>5</v>
      </c>
    </row>
    <row r="1395" spans="1:16" ht="12.75">
      <c r="A1395" t="s">
        <v>49</v>
      </c>
      <c s="34" t="s">
        <v>1280</v>
      </c>
      <c s="34" t="s">
        <v>1281</v>
      </c>
      <c s="35" t="s">
        <v>5</v>
      </c>
      <c s="6" t="s">
        <v>1282</v>
      </c>
      <c s="36" t="s">
        <v>95</v>
      </c>
      <c s="37">
        <v>23.84</v>
      </c>
      <c s="36">
        <v>0</v>
      </c>
      <c s="36">
        <f>ROUND(G1395*H1395,6)</f>
      </c>
      <c r="L1395" s="38">
        <v>0</v>
      </c>
      <c s="32">
        <f>ROUND(ROUND(L1395,2)*ROUND(G1395,3),2)</f>
      </c>
      <c s="36" t="s">
        <v>53</v>
      </c>
      <c>
        <f>(M1395*21)/100</f>
      </c>
      <c t="s">
        <v>27</v>
      </c>
    </row>
    <row r="1396" spans="1:5" ht="12.75">
      <c r="A1396" s="35" t="s">
        <v>54</v>
      </c>
      <c r="E1396" s="39" t="s">
        <v>5</v>
      </c>
    </row>
    <row r="1397" spans="1:5" ht="12.75">
      <c r="A1397" s="35" t="s">
        <v>55</v>
      </c>
      <c r="E1397" s="40" t="s">
        <v>1283</v>
      </c>
    </row>
    <row r="1398" spans="1:5" ht="12.75">
      <c r="A1398" t="s">
        <v>57</v>
      </c>
      <c r="E1398" s="39" t="s">
        <v>5</v>
      </c>
    </row>
    <row r="1399" spans="1:16" ht="12.75">
      <c r="A1399" t="s">
        <v>49</v>
      </c>
      <c s="34" t="s">
        <v>1284</v>
      </c>
      <c s="34" t="s">
        <v>1285</v>
      </c>
      <c s="35" t="s">
        <v>5</v>
      </c>
      <c s="6" t="s">
        <v>1286</v>
      </c>
      <c s="36" t="s">
        <v>95</v>
      </c>
      <c s="37">
        <v>192.347</v>
      </c>
      <c s="36">
        <v>0.00732</v>
      </c>
      <c s="36">
        <f>ROUND(G1399*H1399,6)</f>
      </c>
      <c r="L1399" s="38">
        <v>0</v>
      </c>
      <c s="32">
        <f>ROUND(ROUND(L1399,2)*ROUND(G1399,3),2)</f>
      </c>
      <c s="36" t="s">
        <v>53</v>
      </c>
      <c>
        <f>(M1399*21)/100</f>
      </c>
      <c t="s">
        <v>27</v>
      </c>
    </row>
    <row r="1400" spans="1:5" ht="12.75">
      <c r="A1400" s="35" t="s">
        <v>54</v>
      </c>
      <c r="E1400" s="39" t="s">
        <v>5</v>
      </c>
    </row>
    <row r="1401" spans="1:5" ht="12.75">
      <c r="A1401" s="35" t="s">
        <v>55</v>
      </c>
      <c r="E1401" s="40" t="s">
        <v>579</v>
      </c>
    </row>
    <row r="1402" spans="1:5" ht="12.75">
      <c r="A1402" t="s">
        <v>57</v>
      </c>
      <c r="E1402" s="39" t="s">
        <v>5</v>
      </c>
    </row>
    <row r="1403" spans="1:16" ht="12.75">
      <c r="A1403" t="s">
        <v>49</v>
      </c>
      <c s="34" t="s">
        <v>1287</v>
      </c>
      <c s="34" t="s">
        <v>1288</v>
      </c>
      <c s="35" t="s">
        <v>5</v>
      </c>
      <c s="6" t="s">
        <v>1289</v>
      </c>
      <c s="36" t="s">
        <v>144</v>
      </c>
      <c s="37">
        <v>26.18</v>
      </c>
      <c s="36">
        <v>0</v>
      </c>
      <c s="36">
        <f>ROUND(G1403*H1403,6)</f>
      </c>
      <c r="L1403" s="38">
        <v>0</v>
      </c>
      <c s="32">
        <f>ROUND(ROUND(L1403,2)*ROUND(G1403,3),2)</f>
      </c>
      <c s="36" t="s">
        <v>53</v>
      </c>
      <c>
        <f>(M1403*21)/100</f>
      </c>
      <c t="s">
        <v>27</v>
      </c>
    </row>
    <row r="1404" spans="1:5" ht="12.75">
      <c r="A1404" s="35" t="s">
        <v>54</v>
      </c>
      <c r="E1404" s="39" t="s">
        <v>5</v>
      </c>
    </row>
    <row r="1405" spans="1:5" ht="38.25">
      <c r="A1405" s="35" t="s">
        <v>55</v>
      </c>
      <c r="E1405" s="40" t="s">
        <v>1290</v>
      </c>
    </row>
    <row r="1406" spans="1:5" ht="12.75">
      <c r="A1406" t="s">
        <v>57</v>
      </c>
      <c r="E1406" s="39" t="s">
        <v>5</v>
      </c>
    </row>
    <row r="1407" spans="1:16" ht="12.75">
      <c r="A1407" t="s">
        <v>49</v>
      </c>
      <c s="34" t="s">
        <v>1291</v>
      </c>
      <c s="34" t="s">
        <v>1292</v>
      </c>
      <c s="35" t="s">
        <v>5</v>
      </c>
      <c s="6" t="s">
        <v>1293</v>
      </c>
      <c s="36" t="s">
        <v>144</v>
      </c>
      <c s="37">
        <v>83.28</v>
      </c>
      <c s="36">
        <v>0</v>
      </c>
      <c s="36">
        <f>ROUND(G1407*H1407,6)</f>
      </c>
      <c r="L1407" s="38">
        <v>0</v>
      </c>
      <c s="32">
        <f>ROUND(ROUND(L1407,2)*ROUND(G1407,3),2)</f>
      </c>
      <c s="36" t="s">
        <v>53</v>
      </c>
      <c>
        <f>(M1407*21)/100</f>
      </c>
      <c t="s">
        <v>27</v>
      </c>
    </row>
    <row r="1408" spans="1:5" ht="12.75">
      <c r="A1408" s="35" t="s">
        <v>54</v>
      </c>
      <c r="E1408" s="39" t="s">
        <v>5</v>
      </c>
    </row>
    <row r="1409" spans="1:5" ht="12.75">
      <c r="A1409" s="35" t="s">
        <v>55</v>
      </c>
      <c r="E1409" s="40" t="s">
        <v>1294</v>
      </c>
    </row>
    <row r="1410" spans="1:5" ht="12.75">
      <c r="A1410" t="s">
        <v>57</v>
      </c>
      <c r="E1410" s="39" t="s">
        <v>5</v>
      </c>
    </row>
    <row r="1411" spans="1:16" ht="12.75">
      <c r="A1411" t="s">
        <v>49</v>
      </c>
      <c s="34" t="s">
        <v>1295</v>
      </c>
      <c s="34" t="s">
        <v>1296</v>
      </c>
      <c s="35" t="s">
        <v>5</v>
      </c>
      <c s="6" t="s">
        <v>1297</v>
      </c>
      <c s="36" t="s">
        <v>144</v>
      </c>
      <c s="37">
        <v>20.097</v>
      </c>
      <c s="36">
        <v>0</v>
      </c>
      <c s="36">
        <f>ROUND(G1411*H1411,6)</f>
      </c>
      <c r="L1411" s="38">
        <v>0</v>
      </c>
      <c s="32">
        <f>ROUND(ROUND(L1411,2)*ROUND(G1411,3),2)</f>
      </c>
      <c s="36" t="s">
        <v>53</v>
      </c>
      <c>
        <f>(M1411*21)/100</f>
      </c>
      <c t="s">
        <v>27</v>
      </c>
    </row>
    <row r="1412" spans="1:5" ht="12.75">
      <c r="A1412" s="35" t="s">
        <v>54</v>
      </c>
      <c r="E1412" s="39" t="s">
        <v>5</v>
      </c>
    </row>
    <row r="1413" spans="1:5" ht="12.75">
      <c r="A1413" s="35" t="s">
        <v>55</v>
      </c>
      <c r="E1413" s="40" t="s">
        <v>1298</v>
      </c>
    </row>
    <row r="1414" spans="1:5" ht="12.75">
      <c r="A1414" t="s">
        <v>57</v>
      </c>
      <c r="E1414" s="39" t="s">
        <v>5</v>
      </c>
    </row>
    <row r="1415" spans="1:16" ht="12.75">
      <c r="A1415" t="s">
        <v>49</v>
      </c>
      <c s="34" t="s">
        <v>1299</v>
      </c>
      <c s="34" t="s">
        <v>1300</v>
      </c>
      <c s="35" t="s">
        <v>5</v>
      </c>
      <c s="6" t="s">
        <v>1301</v>
      </c>
      <c s="36" t="s">
        <v>144</v>
      </c>
      <c s="37">
        <v>185.28</v>
      </c>
      <c s="36">
        <v>0</v>
      </c>
      <c s="36">
        <f>ROUND(G1415*H1415,6)</f>
      </c>
      <c r="L1415" s="38">
        <v>0</v>
      </c>
      <c s="32">
        <f>ROUND(ROUND(L1415,2)*ROUND(G1415,3),2)</f>
      </c>
      <c s="36" t="s">
        <v>53</v>
      </c>
      <c>
        <f>(M1415*21)/100</f>
      </c>
      <c t="s">
        <v>27</v>
      </c>
    </row>
    <row r="1416" spans="1:5" ht="12.75">
      <c r="A1416" s="35" t="s">
        <v>54</v>
      </c>
      <c r="E1416" s="39" t="s">
        <v>5</v>
      </c>
    </row>
    <row r="1417" spans="1:5" ht="12.75">
      <c r="A1417" s="35" t="s">
        <v>55</v>
      </c>
      <c r="E1417" s="40" t="s">
        <v>1302</v>
      </c>
    </row>
    <row r="1418" spans="1:5" ht="12.75">
      <c r="A1418" t="s">
        <v>57</v>
      </c>
      <c r="E1418" s="39" t="s">
        <v>5</v>
      </c>
    </row>
    <row r="1419" spans="1:16" ht="12.75">
      <c r="A1419" t="s">
        <v>49</v>
      </c>
      <c s="34" t="s">
        <v>1303</v>
      </c>
      <c s="34" t="s">
        <v>1304</v>
      </c>
      <c s="35" t="s">
        <v>5</v>
      </c>
      <c s="6" t="s">
        <v>1305</v>
      </c>
      <c s="36" t="s">
        <v>144</v>
      </c>
      <c s="37">
        <v>6.59</v>
      </c>
      <c s="36">
        <v>0</v>
      </c>
      <c s="36">
        <f>ROUND(G1419*H1419,6)</f>
      </c>
      <c r="L1419" s="38">
        <v>0</v>
      </c>
      <c s="32">
        <f>ROUND(ROUND(L1419,2)*ROUND(G1419,3),2)</f>
      </c>
      <c s="36" t="s">
        <v>53</v>
      </c>
      <c>
        <f>(M1419*21)/100</f>
      </c>
      <c t="s">
        <v>27</v>
      </c>
    </row>
    <row r="1420" spans="1:5" ht="12.75">
      <c r="A1420" s="35" t="s">
        <v>54</v>
      </c>
      <c r="E1420" s="39" t="s">
        <v>5</v>
      </c>
    </row>
    <row r="1421" spans="1:5" ht="12.75">
      <c r="A1421" s="35" t="s">
        <v>55</v>
      </c>
      <c r="E1421" s="40" t="s">
        <v>1306</v>
      </c>
    </row>
    <row r="1422" spans="1:5" ht="12.75">
      <c r="A1422" t="s">
        <v>57</v>
      </c>
      <c r="E1422" s="39" t="s">
        <v>5</v>
      </c>
    </row>
    <row r="1423" spans="1:16" ht="12.75">
      <c r="A1423" t="s">
        <v>49</v>
      </c>
      <c s="34" t="s">
        <v>1307</v>
      </c>
      <c s="34" t="s">
        <v>1308</v>
      </c>
      <c s="35" t="s">
        <v>5</v>
      </c>
      <c s="6" t="s">
        <v>1309</v>
      </c>
      <c s="36" t="s">
        <v>144</v>
      </c>
      <c s="37">
        <v>41.52</v>
      </c>
      <c s="36">
        <v>0</v>
      </c>
      <c s="36">
        <f>ROUND(G1423*H1423,6)</f>
      </c>
      <c r="L1423" s="38">
        <v>0</v>
      </c>
      <c s="32">
        <f>ROUND(ROUND(L1423,2)*ROUND(G1423,3),2)</f>
      </c>
      <c s="36" t="s">
        <v>53</v>
      </c>
      <c>
        <f>(M1423*21)/100</f>
      </c>
      <c t="s">
        <v>27</v>
      </c>
    </row>
    <row r="1424" spans="1:5" ht="12.75">
      <c r="A1424" s="35" t="s">
        <v>54</v>
      </c>
      <c r="E1424" s="39" t="s">
        <v>5</v>
      </c>
    </row>
    <row r="1425" spans="1:5" ht="12.75">
      <c r="A1425" s="35" t="s">
        <v>55</v>
      </c>
      <c r="E1425" s="40" t="s">
        <v>1310</v>
      </c>
    </row>
    <row r="1426" spans="1:5" ht="12.75">
      <c r="A1426" t="s">
        <v>57</v>
      </c>
      <c r="E1426" s="39" t="s">
        <v>5</v>
      </c>
    </row>
    <row r="1427" spans="1:16" ht="12.75">
      <c r="A1427" t="s">
        <v>49</v>
      </c>
      <c s="34" t="s">
        <v>1311</v>
      </c>
      <c s="34" t="s">
        <v>1312</v>
      </c>
      <c s="35" t="s">
        <v>5</v>
      </c>
      <c s="6" t="s">
        <v>1313</v>
      </c>
      <c s="36" t="s">
        <v>95</v>
      </c>
      <c s="37">
        <v>693</v>
      </c>
      <c s="36">
        <v>0</v>
      </c>
      <c s="36">
        <f>ROUND(G1427*H1427,6)</f>
      </c>
      <c r="L1427" s="38">
        <v>0</v>
      </c>
      <c s="32">
        <f>ROUND(ROUND(L1427,2)*ROUND(G1427,3),2)</f>
      </c>
      <c s="36" t="s">
        <v>53</v>
      </c>
      <c>
        <f>(M1427*21)/100</f>
      </c>
      <c t="s">
        <v>27</v>
      </c>
    </row>
    <row r="1428" spans="1:5" ht="12.75">
      <c r="A1428" s="35" t="s">
        <v>54</v>
      </c>
      <c r="E1428" s="39" t="s">
        <v>5</v>
      </c>
    </row>
    <row r="1429" spans="1:5" ht="12.75">
      <c r="A1429" s="35" t="s">
        <v>55</v>
      </c>
      <c r="E1429" s="40" t="s">
        <v>1272</v>
      </c>
    </row>
    <row r="1430" spans="1:5" ht="12.75">
      <c r="A1430" t="s">
        <v>57</v>
      </c>
      <c r="E1430" s="39" t="s">
        <v>5</v>
      </c>
    </row>
    <row r="1431" spans="1:16" ht="12.75">
      <c r="A1431" t="s">
        <v>49</v>
      </c>
      <c s="34" t="s">
        <v>1314</v>
      </c>
      <c s="34" t="s">
        <v>1315</v>
      </c>
      <c s="35" t="s">
        <v>5</v>
      </c>
      <c s="6" t="s">
        <v>1316</v>
      </c>
      <c s="36" t="s">
        <v>144</v>
      </c>
      <c s="37">
        <v>57.686</v>
      </c>
      <c s="36">
        <v>0</v>
      </c>
      <c s="36">
        <f>ROUND(G1431*H1431,6)</f>
      </c>
      <c r="L1431" s="38">
        <v>0</v>
      </c>
      <c s="32">
        <f>ROUND(ROUND(L1431,2)*ROUND(G1431,3),2)</f>
      </c>
      <c s="36" t="s">
        <v>53</v>
      </c>
      <c>
        <f>(M1431*21)/100</f>
      </c>
      <c t="s">
        <v>27</v>
      </c>
    </row>
    <row r="1432" spans="1:5" ht="12.75">
      <c r="A1432" s="35" t="s">
        <v>54</v>
      </c>
      <c r="E1432" s="39" t="s">
        <v>5</v>
      </c>
    </row>
    <row r="1433" spans="1:5" ht="12.75">
      <c r="A1433" s="35" t="s">
        <v>55</v>
      </c>
      <c r="E1433" s="40" t="s">
        <v>1317</v>
      </c>
    </row>
    <row r="1434" spans="1:5" ht="12.75">
      <c r="A1434" t="s">
        <v>57</v>
      </c>
      <c r="E1434" s="39" t="s">
        <v>5</v>
      </c>
    </row>
    <row r="1435" spans="1:16" ht="12.75">
      <c r="A1435" t="s">
        <v>49</v>
      </c>
      <c s="34" t="s">
        <v>1318</v>
      </c>
      <c s="34" t="s">
        <v>1319</v>
      </c>
      <c s="35" t="s">
        <v>5</v>
      </c>
      <c s="6" t="s">
        <v>1320</v>
      </c>
      <c s="36" t="s">
        <v>95</v>
      </c>
      <c s="37">
        <v>693</v>
      </c>
      <c s="36">
        <v>0</v>
      </c>
      <c s="36">
        <f>ROUND(G1435*H1435,6)</f>
      </c>
      <c r="L1435" s="38">
        <v>0</v>
      </c>
      <c s="32">
        <f>ROUND(ROUND(L1435,2)*ROUND(G1435,3),2)</f>
      </c>
      <c s="36" t="s">
        <v>53</v>
      </c>
      <c>
        <f>(M1435*21)/100</f>
      </c>
      <c t="s">
        <v>27</v>
      </c>
    </row>
    <row r="1436" spans="1:5" ht="12.75">
      <c r="A1436" s="35" t="s">
        <v>54</v>
      </c>
      <c r="E1436" s="39" t="s">
        <v>5</v>
      </c>
    </row>
    <row r="1437" spans="1:5" ht="12.75">
      <c r="A1437" s="35" t="s">
        <v>55</v>
      </c>
      <c r="E1437" s="40" t="s">
        <v>1272</v>
      </c>
    </row>
    <row r="1438" spans="1:5" ht="12.75">
      <c r="A1438" t="s">
        <v>57</v>
      </c>
      <c r="E1438" s="39" t="s">
        <v>5</v>
      </c>
    </row>
    <row r="1439" spans="1:16" ht="12.75">
      <c r="A1439" t="s">
        <v>49</v>
      </c>
      <c s="34" t="s">
        <v>1321</v>
      </c>
      <c s="34" t="s">
        <v>1322</v>
      </c>
      <c s="35" t="s">
        <v>5</v>
      </c>
      <c s="6" t="s">
        <v>1323</v>
      </c>
      <c s="36" t="s">
        <v>95</v>
      </c>
      <c s="37">
        <v>83.579</v>
      </c>
      <c s="36">
        <v>0</v>
      </c>
      <c s="36">
        <f>ROUND(G1439*H1439,6)</f>
      </c>
      <c r="L1439" s="38">
        <v>0</v>
      </c>
      <c s="32">
        <f>ROUND(ROUND(L1439,2)*ROUND(G1439,3),2)</f>
      </c>
      <c s="36" t="s">
        <v>53</v>
      </c>
      <c>
        <f>(M1439*21)/100</f>
      </c>
      <c t="s">
        <v>27</v>
      </c>
    </row>
    <row r="1440" spans="1:5" ht="12.75">
      <c r="A1440" s="35" t="s">
        <v>54</v>
      </c>
      <c r="E1440" s="39" t="s">
        <v>5</v>
      </c>
    </row>
    <row r="1441" spans="1:5" ht="12.75">
      <c r="A1441" s="35" t="s">
        <v>55</v>
      </c>
      <c r="E1441" s="40" t="s">
        <v>1324</v>
      </c>
    </row>
    <row r="1442" spans="1:5" ht="12.75">
      <c r="A1442" t="s">
        <v>57</v>
      </c>
      <c r="E1442" s="39" t="s">
        <v>5</v>
      </c>
    </row>
    <row r="1443" spans="1:16" ht="12.75">
      <c r="A1443" t="s">
        <v>49</v>
      </c>
      <c s="34" t="s">
        <v>1325</v>
      </c>
      <c s="34" t="s">
        <v>1326</v>
      </c>
      <c s="35" t="s">
        <v>5</v>
      </c>
      <c s="6" t="s">
        <v>1327</v>
      </c>
      <c s="36" t="s">
        <v>95</v>
      </c>
      <c s="37">
        <v>20.183</v>
      </c>
      <c s="36">
        <v>0</v>
      </c>
      <c s="36">
        <f>ROUND(G1443*H1443,6)</f>
      </c>
      <c r="L1443" s="38">
        <v>0</v>
      </c>
      <c s="32">
        <f>ROUND(ROUND(L1443,2)*ROUND(G1443,3),2)</f>
      </c>
      <c s="36" t="s">
        <v>53</v>
      </c>
      <c>
        <f>(M1443*21)/100</f>
      </c>
      <c t="s">
        <v>27</v>
      </c>
    </row>
    <row r="1444" spans="1:5" ht="12.75">
      <c r="A1444" s="35" t="s">
        <v>54</v>
      </c>
      <c r="E1444" s="39" t="s">
        <v>5</v>
      </c>
    </row>
    <row r="1445" spans="1:5" ht="12.75">
      <c r="A1445" s="35" t="s">
        <v>55</v>
      </c>
      <c r="E1445" s="40" t="s">
        <v>1328</v>
      </c>
    </row>
    <row r="1446" spans="1:5" ht="12.75">
      <c r="A1446" t="s">
        <v>57</v>
      </c>
      <c r="E1446" s="39" t="s">
        <v>5</v>
      </c>
    </row>
    <row r="1447" spans="1:16" ht="12.75">
      <c r="A1447" t="s">
        <v>49</v>
      </c>
      <c s="34" t="s">
        <v>1329</v>
      </c>
      <c s="34" t="s">
        <v>1330</v>
      </c>
      <c s="35" t="s">
        <v>5</v>
      </c>
      <c s="6" t="s">
        <v>1331</v>
      </c>
      <c s="36" t="s">
        <v>95</v>
      </c>
      <c s="37">
        <v>103.762</v>
      </c>
      <c s="36">
        <v>0</v>
      </c>
      <c s="36">
        <f>ROUND(G1447*H1447,6)</f>
      </c>
      <c r="L1447" s="38">
        <v>0</v>
      </c>
      <c s="32">
        <f>ROUND(ROUND(L1447,2)*ROUND(G1447,3),2)</f>
      </c>
      <c s="36" t="s">
        <v>53</v>
      </c>
      <c>
        <f>(M1447*21)/100</f>
      </c>
      <c t="s">
        <v>27</v>
      </c>
    </row>
    <row r="1448" spans="1:5" ht="12.75">
      <c r="A1448" s="35" t="s">
        <v>54</v>
      </c>
      <c r="E1448" s="39" t="s">
        <v>5</v>
      </c>
    </row>
    <row r="1449" spans="1:5" ht="12.75">
      <c r="A1449" s="35" t="s">
        <v>55</v>
      </c>
      <c r="E1449" s="40" t="s">
        <v>1332</v>
      </c>
    </row>
    <row r="1450" spans="1:5" ht="12.75">
      <c r="A1450" t="s">
        <v>57</v>
      </c>
      <c r="E1450" s="39" t="s">
        <v>5</v>
      </c>
    </row>
    <row r="1451" spans="1:16" ht="12.75">
      <c r="A1451" t="s">
        <v>49</v>
      </c>
      <c s="34" t="s">
        <v>1333</v>
      </c>
      <c s="34" t="s">
        <v>1334</v>
      </c>
      <c s="35" t="s">
        <v>5</v>
      </c>
      <c s="6" t="s">
        <v>1335</v>
      </c>
      <c s="36" t="s">
        <v>95</v>
      </c>
      <c s="37">
        <v>192.347</v>
      </c>
      <c s="36">
        <v>0.01098</v>
      </c>
      <c s="36">
        <f>ROUND(G1451*H1451,6)</f>
      </c>
      <c r="L1451" s="38">
        <v>0</v>
      </c>
      <c s="32">
        <f>ROUND(ROUND(L1451,2)*ROUND(G1451,3),2)</f>
      </c>
      <c s="36" t="s">
        <v>53</v>
      </c>
      <c>
        <f>(M1451*21)/100</f>
      </c>
      <c t="s">
        <v>27</v>
      </c>
    </row>
    <row r="1452" spans="1:5" ht="12.75">
      <c r="A1452" s="35" t="s">
        <v>54</v>
      </c>
      <c r="E1452" s="39" t="s">
        <v>5</v>
      </c>
    </row>
    <row r="1453" spans="1:5" ht="12.75">
      <c r="A1453" s="35" t="s">
        <v>55</v>
      </c>
      <c r="E1453" s="40" t="s">
        <v>620</v>
      </c>
    </row>
    <row r="1454" spans="1:5" ht="12.75">
      <c r="A1454" t="s">
        <v>57</v>
      </c>
      <c r="E1454" s="39" t="s">
        <v>5</v>
      </c>
    </row>
    <row r="1455" spans="1:16" ht="12.75">
      <c r="A1455" t="s">
        <v>49</v>
      </c>
      <c s="34" t="s">
        <v>1336</v>
      </c>
      <c s="34" t="s">
        <v>1337</v>
      </c>
      <c s="35" t="s">
        <v>5</v>
      </c>
      <c s="6" t="s">
        <v>1338</v>
      </c>
      <c s="36" t="s">
        <v>149</v>
      </c>
      <c s="37">
        <v>4</v>
      </c>
      <c s="36">
        <v>0</v>
      </c>
      <c s="36">
        <f>ROUND(G1455*H1455,6)</f>
      </c>
      <c r="L1455" s="38">
        <v>0</v>
      </c>
      <c s="32">
        <f>ROUND(ROUND(L1455,2)*ROUND(G1455,3),2)</f>
      </c>
      <c s="36" t="s">
        <v>53</v>
      </c>
      <c>
        <f>(M1455*21)/100</f>
      </c>
      <c t="s">
        <v>27</v>
      </c>
    </row>
    <row r="1456" spans="1:5" ht="12.75">
      <c r="A1456" s="35" t="s">
        <v>54</v>
      </c>
      <c r="E1456" s="39" t="s">
        <v>5</v>
      </c>
    </row>
    <row r="1457" spans="1:5" ht="12.75">
      <c r="A1457" s="35" t="s">
        <v>55</v>
      </c>
      <c r="E1457" s="40" t="s">
        <v>1339</v>
      </c>
    </row>
    <row r="1458" spans="1:5" ht="12.75">
      <c r="A1458" t="s">
        <v>57</v>
      </c>
      <c r="E1458" s="39" t="s">
        <v>5</v>
      </c>
    </row>
    <row r="1459" spans="1:16" ht="12.75">
      <c r="A1459" t="s">
        <v>49</v>
      </c>
      <c s="34" t="s">
        <v>1340</v>
      </c>
      <c s="34" t="s">
        <v>1341</v>
      </c>
      <c s="35" t="s">
        <v>5</v>
      </c>
      <c s="6" t="s">
        <v>1342</v>
      </c>
      <c s="36" t="s">
        <v>95</v>
      </c>
      <c s="37">
        <v>33.079</v>
      </c>
      <c s="36">
        <v>0</v>
      </c>
      <c s="36">
        <f>ROUND(G1459*H1459,6)</f>
      </c>
      <c r="L1459" s="38">
        <v>0</v>
      </c>
      <c s="32">
        <f>ROUND(ROUND(L1459,2)*ROUND(G1459,3),2)</f>
      </c>
      <c s="36" t="s">
        <v>53</v>
      </c>
      <c>
        <f>(M1459*21)/100</f>
      </c>
      <c t="s">
        <v>27</v>
      </c>
    </row>
    <row r="1460" spans="1:5" ht="12.75">
      <c r="A1460" s="35" t="s">
        <v>54</v>
      </c>
      <c r="E1460" s="39" t="s">
        <v>5</v>
      </c>
    </row>
    <row r="1461" spans="1:5" ht="25.5">
      <c r="A1461" s="35" t="s">
        <v>55</v>
      </c>
      <c r="E1461" s="40" t="s">
        <v>1343</v>
      </c>
    </row>
    <row r="1462" spans="1:5" ht="12.75">
      <c r="A1462" t="s">
        <v>57</v>
      </c>
      <c r="E1462" s="39" t="s">
        <v>5</v>
      </c>
    </row>
    <row r="1463" spans="1:16" ht="12.75">
      <c r="A1463" t="s">
        <v>49</v>
      </c>
      <c s="34" t="s">
        <v>1344</v>
      </c>
      <c s="34" t="s">
        <v>1345</v>
      </c>
      <c s="35" t="s">
        <v>5</v>
      </c>
      <c s="6" t="s">
        <v>1346</v>
      </c>
      <c s="36" t="s">
        <v>144</v>
      </c>
      <c s="37">
        <v>28.46</v>
      </c>
      <c s="36">
        <v>0</v>
      </c>
      <c s="36">
        <f>ROUND(G1463*H1463,6)</f>
      </c>
      <c r="L1463" s="38">
        <v>0</v>
      </c>
      <c s="32">
        <f>ROUND(ROUND(L1463,2)*ROUND(G1463,3),2)</f>
      </c>
      <c s="36" t="s">
        <v>53</v>
      </c>
      <c>
        <f>(M1463*21)/100</f>
      </c>
      <c t="s">
        <v>27</v>
      </c>
    </row>
    <row r="1464" spans="1:5" ht="12.75">
      <c r="A1464" s="35" t="s">
        <v>54</v>
      </c>
      <c r="E1464" s="39" t="s">
        <v>5</v>
      </c>
    </row>
    <row r="1465" spans="1:5" ht="12.75">
      <c r="A1465" s="35" t="s">
        <v>55</v>
      </c>
      <c r="E1465" s="40" t="s">
        <v>1347</v>
      </c>
    </row>
    <row r="1466" spans="1:5" ht="12.75">
      <c r="A1466" t="s">
        <v>57</v>
      </c>
      <c r="E1466" s="39" t="s">
        <v>5</v>
      </c>
    </row>
    <row r="1467" spans="1:16" ht="12.75">
      <c r="A1467" t="s">
        <v>49</v>
      </c>
      <c s="34" t="s">
        <v>1348</v>
      </c>
      <c s="34" t="s">
        <v>1349</v>
      </c>
      <c s="35" t="s">
        <v>5</v>
      </c>
      <c s="6" t="s">
        <v>1350</v>
      </c>
      <c s="36" t="s">
        <v>95</v>
      </c>
      <c s="37">
        <v>634.06</v>
      </c>
      <c s="36">
        <v>0</v>
      </c>
      <c s="36">
        <f>ROUND(G1467*H1467,6)</f>
      </c>
      <c r="L1467" s="38">
        <v>0</v>
      </c>
      <c s="32">
        <f>ROUND(ROUND(L1467,2)*ROUND(G1467,3),2)</f>
      </c>
      <c s="36" t="s">
        <v>53</v>
      </c>
      <c>
        <f>(M1467*21)/100</f>
      </c>
      <c t="s">
        <v>27</v>
      </c>
    </row>
    <row r="1468" spans="1:5" ht="12.75">
      <c r="A1468" s="35" t="s">
        <v>54</v>
      </c>
      <c r="E1468" s="39" t="s">
        <v>5</v>
      </c>
    </row>
    <row r="1469" spans="1:5" ht="63.75">
      <c r="A1469" s="35" t="s">
        <v>55</v>
      </c>
      <c r="E1469" s="40" t="s">
        <v>1351</v>
      </c>
    </row>
    <row r="1470" spans="1:5" ht="12.75">
      <c r="A1470" t="s">
        <v>57</v>
      </c>
      <c r="E1470" s="39" t="s">
        <v>5</v>
      </c>
    </row>
    <row r="1471" spans="1:16" ht="12.75">
      <c r="A1471" t="s">
        <v>49</v>
      </c>
      <c s="34" t="s">
        <v>1352</v>
      </c>
      <c s="34" t="s">
        <v>1353</v>
      </c>
      <c s="35" t="s">
        <v>5</v>
      </c>
      <c s="6" t="s">
        <v>1354</v>
      </c>
      <c s="36" t="s">
        <v>1355</v>
      </c>
      <c s="37">
        <v>1</v>
      </c>
      <c s="36">
        <v>0</v>
      </c>
      <c s="36">
        <f>ROUND(G1471*H1471,6)</f>
      </c>
      <c r="L1471" s="38">
        <v>0</v>
      </c>
      <c s="32">
        <f>ROUND(ROUND(L1471,2)*ROUND(G1471,3),2)</f>
      </c>
      <c s="36" t="s">
        <v>53</v>
      </c>
      <c>
        <f>(M1471*21)/100</f>
      </c>
      <c t="s">
        <v>27</v>
      </c>
    </row>
    <row r="1472" spans="1:5" ht="12.75">
      <c r="A1472" s="35" t="s">
        <v>54</v>
      </c>
      <c r="E1472" s="39" t="s">
        <v>5</v>
      </c>
    </row>
    <row r="1473" spans="1:5" ht="12.75">
      <c r="A1473" s="35" t="s">
        <v>55</v>
      </c>
      <c r="E1473" s="40" t="s">
        <v>5</v>
      </c>
    </row>
    <row r="1474" spans="1:5" ht="12.75">
      <c r="A1474" t="s">
        <v>57</v>
      </c>
      <c r="E1474" s="39" t="s">
        <v>5</v>
      </c>
    </row>
    <row r="1475" spans="1:16" ht="12.75">
      <c r="A1475" t="s">
        <v>49</v>
      </c>
      <c s="34" t="s">
        <v>1356</v>
      </c>
      <c s="34" t="s">
        <v>1357</v>
      </c>
      <c s="35" t="s">
        <v>5</v>
      </c>
      <c s="6" t="s">
        <v>1358</v>
      </c>
      <c s="36" t="s">
        <v>95</v>
      </c>
      <c s="37">
        <v>96.521</v>
      </c>
      <c s="36">
        <v>0.00067</v>
      </c>
      <c s="36">
        <f>ROUND(G1475*H1475,6)</f>
      </c>
      <c r="L1475" s="38">
        <v>0</v>
      </c>
      <c s="32">
        <f>ROUND(ROUND(L1475,2)*ROUND(G1475,3),2)</f>
      </c>
      <c s="36" t="s">
        <v>53</v>
      </c>
      <c>
        <f>(M1475*21)/100</f>
      </c>
      <c t="s">
        <v>27</v>
      </c>
    </row>
    <row r="1476" spans="1:5" ht="12.75">
      <c r="A1476" s="35" t="s">
        <v>54</v>
      </c>
      <c r="E1476" s="39" t="s">
        <v>5</v>
      </c>
    </row>
    <row r="1477" spans="1:5" ht="63.75">
      <c r="A1477" s="35" t="s">
        <v>55</v>
      </c>
      <c r="E1477" s="40" t="s">
        <v>1359</v>
      </c>
    </row>
    <row r="1478" spans="1:5" ht="12.75">
      <c r="A1478" t="s">
        <v>57</v>
      </c>
      <c r="E1478" s="39" t="s">
        <v>5</v>
      </c>
    </row>
    <row r="1479" spans="1:16" ht="12.75">
      <c r="A1479" t="s">
        <v>49</v>
      </c>
      <c s="34" t="s">
        <v>1360</v>
      </c>
      <c s="34" t="s">
        <v>1361</v>
      </c>
      <c s="35" t="s">
        <v>5</v>
      </c>
      <c s="6" t="s">
        <v>1362</v>
      </c>
      <c s="36" t="s">
        <v>95</v>
      </c>
      <c s="37">
        <v>235.297</v>
      </c>
      <c s="36">
        <v>0.00067</v>
      </c>
      <c s="36">
        <f>ROUND(G1479*H1479,6)</f>
      </c>
      <c r="L1479" s="38">
        <v>0</v>
      </c>
      <c s="32">
        <f>ROUND(ROUND(L1479,2)*ROUND(G1479,3),2)</f>
      </c>
      <c s="36" t="s">
        <v>53</v>
      </c>
      <c>
        <f>(M1479*21)/100</f>
      </c>
      <c t="s">
        <v>27</v>
      </c>
    </row>
    <row r="1480" spans="1:5" ht="12.75">
      <c r="A1480" s="35" t="s">
        <v>54</v>
      </c>
      <c r="E1480" s="39" t="s">
        <v>5</v>
      </c>
    </row>
    <row r="1481" spans="1:5" ht="76.5">
      <c r="A1481" s="35" t="s">
        <v>55</v>
      </c>
      <c r="E1481" s="40" t="s">
        <v>1363</v>
      </c>
    </row>
    <row r="1482" spans="1:5" ht="12.75">
      <c r="A1482" t="s">
        <v>57</v>
      </c>
      <c r="E1482" s="39" t="s">
        <v>5</v>
      </c>
    </row>
    <row r="1483" spans="1:16" ht="12.75">
      <c r="A1483" t="s">
        <v>49</v>
      </c>
      <c s="34" t="s">
        <v>1364</v>
      </c>
      <c s="34" t="s">
        <v>1365</v>
      </c>
      <c s="35" t="s">
        <v>5</v>
      </c>
      <c s="6" t="s">
        <v>1366</v>
      </c>
      <c s="36" t="s">
        <v>52</v>
      </c>
      <c s="37">
        <v>42.98</v>
      </c>
      <c s="36">
        <v>0.00128</v>
      </c>
      <c s="36">
        <f>ROUND(G1483*H1483,6)</f>
      </c>
      <c r="L1483" s="38">
        <v>0</v>
      </c>
      <c s="32">
        <f>ROUND(ROUND(L1483,2)*ROUND(G1483,3),2)</f>
      </c>
      <c s="36" t="s">
        <v>53</v>
      </c>
      <c>
        <f>(M1483*21)/100</f>
      </c>
      <c t="s">
        <v>27</v>
      </c>
    </row>
    <row r="1484" spans="1:5" ht="12.75">
      <c r="A1484" s="35" t="s">
        <v>54</v>
      </c>
      <c r="E1484" s="39" t="s">
        <v>5</v>
      </c>
    </row>
    <row r="1485" spans="1:5" ht="76.5">
      <c r="A1485" s="35" t="s">
        <v>55</v>
      </c>
      <c r="E1485" s="40" t="s">
        <v>1367</v>
      </c>
    </row>
    <row r="1486" spans="1:5" ht="12.75">
      <c r="A1486" t="s">
        <v>57</v>
      </c>
      <c r="E1486" s="39" t="s">
        <v>5</v>
      </c>
    </row>
    <row r="1487" spans="1:16" ht="12.75">
      <c r="A1487" t="s">
        <v>49</v>
      </c>
      <c s="34" t="s">
        <v>1368</v>
      </c>
      <c s="34" t="s">
        <v>1369</v>
      </c>
      <c s="35" t="s">
        <v>5</v>
      </c>
      <c s="6" t="s">
        <v>1370</v>
      </c>
      <c s="36" t="s">
        <v>52</v>
      </c>
      <c s="37">
        <v>39.139</v>
      </c>
      <c s="36">
        <v>0</v>
      </c>
      <c s="36">
        <f>ROUND(G1487*H1487,6)</f>
      </c>
      <c r="L1487" s="38">
        <v>0</v>
      </c>
      <c s="32">
        <f>ROUND(ROUND(L1487,2)*ROUND(G1487,3),2)</f>
      </c>
      <c s="36" t="s">
        <v>53</v>
      </c>
      <c>
        <f>(M1487*21)/100</f>
      </c>
      <c t="s">
        <v>27</v>
      </c>
    </row>
    <row r="1488" spans="1:5" ht="12.75">
      <c r="A1488" s="35" t="s">
        <v>54</v>
      </c>
      <c r="E1488" s="39" t="s">
        <v>5</v>
      </c>
    </row>
    <row r="1489" spans="1:5" ht="38.25">
      <c r="A1489" s="35" t="s">
        <v>55</v>
      </c>
      <c r="E1489" s="40" t="s">
        <v>1371</v>
      </c>
    </row>
    <row r="1490" spans="1:5" ht="12.75">
      <c r="A1490" t="s">
        <v>57</v>
      </c>
      <c r="E1490" s="39" t="s">
        <v>5</v>
      </c>
    </row>
    <row r="1491" spans="1:16" ht="12.75">
      <c r="A1491" t="s">
        <v>49</v>
      </c>
      <c s="34" t="s">
        <v>1372</v>
      </c>
      <c s="34" t="s">
        <v>1373</v>
      </c>
      <c s="35" t="s">
        <v>5</v>
      </c>
      <c s="6" t="s">
        <v>1374</v>
      </c>
      <c s="36" t="s">
        <v>95</v>
      </c>
      <c s="37">
        <v>0.8</v>
      </c>
      <c s="36">
        <v>0.00067</v>
      </c>
      <c s="36">
        <f>ROUND(G1491*H1491,6)</f>
      </c>
      <c r="L1491" s="38">
        <v>0</v>
      </c>
      <c s="32">
        <f>ROUND(ROUND(L1491,2)*ROUND(G1491,3),2)</f>
      </c>
      <c s="36" t="s">
        <v>53</v>
      </c>
      <c>
        <f>(M1491*21)/100</f>
      </c>
      <c t="s">
        <v>27</v>
      </c>
    </row>
    <row r="1492" spans="1:5" ht="12.75">
      <c r="A1492" s="35" t="s">
        <v>54</v>
      </c>
      <c r="E1492" s="39" t="s">
        <v>5</v>
      </c>
    </row>
    <row r="1493" spans="1:5" ht="12.75">
      <c r="A1493" s="35" t="s">
        <v>55</v>
      </c>
      <c r="E1493" s="40" t="s">
        <v>1375</v>
      </c>
    </row>
    <row r="1494" spans="1:5" ht="12.75">
      <c r="A1494" t="s">
        <v>57</v>
      </c>
      <c r="E1494" s="39" t="s">
        <v>5</v>
      </c>
    </row>
    <row r="1495" spans="1:16" ht="12.75">
      <c r="A1495" t="s">
        <v>49</v>
      </c>
      <c s="34" t="s">
        <v>1376</v>
      </c>
      <c s="34" t="s">
        <v>1377</v>
      </c>
      <c s="35" t="s">
        <v>5</v>
      </c>
      <c s="6" t="s">
        <v>1378</v>
      </c>
      <c s="36" t="s">
        <v>95</v>
      </c>
      <c s="37">
        <v>36.428</v>
      </c>
      <c s="36">
        <v>0.00067</v>
      </c>
      <c s="36">
        <f>ROUND(G1495*H1495,6)</f>
      </c>
      <c r="L1495" s="38">
        <v>0</v>
      </c>
      <c s="32">
        <f>ROUND(ROUND(L1495,2)*ROUND(G1495,3),2)</f>
      </c>
      <c s="36" t="s">
        <v>53</v>
      </c>
      <c>
        <f>(M1495*21)/100</f>
      </c>
      <c t="s">
        <v>27</v>
      </c>
    </row>
    <row r="1496" spans="1:5" ht="12.75">
      <c r="A1496" s="35" t="s">
        <v>54</v>
      </c>
      <c r="E1496" s="39" t="s">
        <v>5</v>
      </c>
    </row>
    <row r="1497" spans="1:5" ht="12.75">
      <c r="A1497" s="35" t="s">
        <v>55</v>
      </c>
      <c r="E1497" s="40" t="s">
        <v>1379</v>
      </c>
    </row>
    <row r="1498" spans="1:5" ht="12.75">
      <c r="A1498" t="s">
        <v>57</v>
      </c>
      <c r="E1498" s="39" t="s">
        <v>5</v>
      </c>
    </row>
    <row r="1499" spans="1:16" ht="12.75">
      <c r="A1499" t="s">
        <v>49</v>
      </c>
      <c s="34" t="s">
        <v>1380</v>
      </c>
      <c s="34" t="s">
        <v>1381</v>
      </c>
      <c s="35" t="s">
        <v>5</v>
      </c>
      <c s="6" t="s">
        <v>1382</v>
      </c>
      <c s="36" t="s">
        <v>52</v>
      </c>
      <c s="37">
        <v>3.875</v>
      </c>
      <c s="36">
        <v>0.00666</v>
      </c>
      <c s="36">
        <f>ROUND(G1499*H1499,6)</f>
      </c>
      <c r="L1499" s="38">
        <v>0</v>
      </c>
      <c s="32">
        <f>ROUND(ROUND(L1499,2)*ROUND(G1499,3),2)</f>
      </c>
      <c s="36" t="s">
        <v>53</v>
      </c>
      <c>
        <f>(M1499*21)/100</f>
      </c>
      <c t="s">
        <v>27</v>
      </c>
    </row>
    <row r="1500" spans="1:5" ht="12.75">
      <c r="A1500" s="35" t="s">
        <v>54</v>
      </c>
      <c r="E1500" s="39" t="s">
        <v>5</v>
      </c>
    </row>
    <row r="1501" spans="1:5" ht="12.75">
      <c r="A1501" s="35" t="s">
        <v>55</v>
      </c>
      <c r="E1501" s="40" t="s">
        <v>1383</v>
      </c>
    </row>
    <row r="1502" spans="1:5" ht="12.75">
      <c r="A1502" t="s">
        <v>57</v>
      </c>
      <c r="E1502" s="39" t="s">
        <v>5</v>
      </c>
    </row>
    <row r="1503" spans="1:16" ht="12.75">
      <c r="A1503" t="s">
        <v>49</v>
      </c>
      <c s="34" t="s">
        <v>1384</v>
      </c>
      <c s="34" t="s">
        <v>1385</v>
      </c>
      <c s="35" t="s">
        <v>5</v>
      </c>
      <c s="6" t="s">
        <v>1386</v>
      </c>
      <c s="36" t="s">
        <v>52</v>
      </c>
      <c s="37">
        <v>2.674</v>
      </c>
      <c s="36">
        <v>0</v>
      </c>
      <c s="36">
        <f>ROUND(G1503*H1503,6)</f>
      </c>
      <c r="L1503" s="38">
        <v>0</v>
      </c>
      <c s="32">
        <f>ROUND(ROUND(L1503,2)*ROUND(G1503,3),2)</f>
      </c>
      <c s="36" t="s">
        <v>53</v>
      </c>
      <c>
        <f>(M1503*21)/100</f>
      </c>
      <c t="s">
        <v>27</v>
      </c>
    </row>
    <row r="1504" spans="1:5" ht="12.75">
      <c r="A1504" s="35" t="s">
        <v>54</v>
      </c>
      <c r="E1504" s="39" t="s">
        <v>5</v>
      </c>
    </row>
    <row r="1505" spans="1:5" ht="12.75">
      <c r="A1505" s="35" t="s">
        <v>55</v>
      </c>
      <c r="E1505" s="40" t="s">
        <v>1387</v>
      </c>
    </row>
    <row r="1506" spans="1:5" ht="12.75">
      <c r="A1506" t="s">
        <v>57</v>
      </c>
      <c r="E1506" s="39" t="s">
        <v>5</v>
      </c>
    </row>
    <row r="1507" spans="1:16" ht="12.75">
      <c r="A1507" t="s">
        <v>49</v>
      </c>
      <c s="34" t="s">
        <v>1388</v>
      </c>
      <c s="34" t="s">
        <v>1389</v>
      </c>
      <c s="35" t="s">
        <v>5</v>
      </c>
      <c s="6" t="s">
        <v>1390</v>
      </c>
      <c s="36" t="s">
        <v>95</v>
      </c>
      <c s="37">
        <v>257.91</v>
      </c>
      <c s="36">
        <v>0</v>
      </c>
      <c s="36">
        <f>ROUND(G1507*H1507,6)</f>
      </c>
      <c r="L1507" s="38">
        <v>0</v>
      </c>
      <c s="32">
        <f>ROUND(ROUND(L1507,2)*ROUND(G1507,3),2)</f>
      </c>
      <c s="36" t="s">
        <v>53</v>
      </c>
      <c>
        <f>(M1507*21)/100</f>
      </c>
      <c t="s">
        <v>27</v>
      </c>
    </row>
    <row r="1508" spans="1:5" ht="12.75">
      <c r="A1508" s="35" t="s">
        <v>54</v>
      </c>
      <c r="E1508" s="39" t="s">
        <v>5</v>
      </c>
    </row>
    <row r="1509" spans="1:5" ht="12.75">
      <c r="A1509" s="35" t="s">
        <v>55</v>
      </c>
      <c r="E1509" s="40" t="s">
        <v>5</v>
      </c>
    </row>
    <row r="1510" spans="1:5" ht="12.75">
      <c r="A1510" t="s">
        <v>57</v>
      </c>
      <c r="E1510" s="39" t="s">
        <v>5</v>
      </c>
    </row>
    <row r="1511" spans="1:16" ht="12.75">
      <c r="A1511" t="s">
        <v>49</v>
      </c>
      <c s="34" t="s">
        <v>1391</v>
      </c>
      <c s="34" t="s">
        <v>1392</v>
      </c>
      <c s="35" t="s">
        <v>5</v>
      </c>
      <c s="6" t="s">
        <v>1393</v>
      </c>
      <c s="36" t="s">
        <v>52</v>
      </c>
      <c s="37">
        <v>2.674</v>
      </c>
      <c s="36">
        <v>0</v>
      </c>
      <c s="36">
        <f>ROUND(G1511*H1511,6)</f>
      </c>
      <c r="L1511" s="38">
        <v>0</v>
      </c>
      <c s="32">
        <f>ROUND(ROUND(L1511,2)*ROUND(G1511,3),2)</f>
      </c>
      <c s="36" t="s">
        <v>53</v>
      </c>
      <c>
        <f>(M1511*21)/100</f>
      </c>
      <c t="s">
        <v>27</v>
      </c>
    </row>
    <row r="1512" spans="1:5" ht="12.75">
      <c r="A1512" s="35" t="s">
        <v>54</v>
      </c>
      <c r="E1512" s="39" t="s">
        <v>5</v>
      </c>
    </row>
    <row r="1513" spans="1:5" ht="12.75">
      <c r="A1513" s="35" t="s">
        <v>55</v>
      </c>
      <c r="E1513" s="40" t="s">
        <v>1387</v>
      </c>
    </row>
    <row r="1514" spans="1:5" ht="12.75">
      <c r="A1514" t="s">
        <v>57</v>
      </c>
      <c r="E1514" s="39" t="s">
        <v>5</v>
      </c>
    </row>
    <row r="1515" spans="1:16" ht="12.75">
      <c r="A1515" t="s">
        <v>49</v>
      </c>
      <c s="34" t="s">
        <v>1394</v>
      </c>
      <c s="34" t="s">
        <v>1395</v>
      </c>
      <c s="35" t="s">
        <v>5</v>
      </c>
      <c s="6" t="s">
        <v>1396</v>
      </c>
      <c s="36" t="s">
        <v>95</v>
      </c>
      <c s="37">
        <v>13.2</v>
      </c>
      <c s="36">
        <v>0</v>
      </c>
      <c s="36">
        <f>ROUND(G1515*H1515,6)</f>
      </c>
      <c r="L1515" s="38">
        <v>0</v>
      </c>
      <c s="32">
        <f>ROUND(ROUND(L1515,2)*ROUND(G1515,3),2)</f>
      </c>
      <c s="36" t="s">
        <v>53</v>
      </c>
      <c>
        <f>(M1515*21)/100</f>
      </c>
      <c t="s">
        <v>27</v>
      </c>
    </row>
    <row r="1516" spans="1:5" ht="12.75">
      <c r="A1516" s="35" t="s">
        <v>54</v>
      </c>
      <c r="E1516" s="39" t="s">
        <v>5</v>
      </c>
    </row>
    <row r="1517" spans="1:5" ht="12.75">
      <c r="A1517" s="35" t="s">
        <v>55</v>
      </c>
      <c r="E1517" s="40" t="s">
        <v>1397</v>
      </c>
    </row>
    <row r="1518" spans="1:5" ht="12.75">
      <c r="A1518" t="s">
        <v>57</v>
      </c>
      <c r="E1518" s="39" t="s">
        <v>5</v>
      </c>
    </row>
    <row r="1519" spans="1:16" ht="12.75">
      <c r="A1519" t="s">
        <v>49</v>
      </c>
      <c s="34" t="s">
        <v>1398</v>
      </c>
      <c s="34" t="s">
        <v>1399</v>
      </c>
      <c s="35" t="s">
        <v>5</v>
      </c>
      <c s="6" t="s">
        <v>1400</v>
      </c>
      <c s="36" t="s">
        <v>95</v>
      </c>
      <c s="37">
        <v>257.91</v>
      </c>
      <c s="36">
        <v>0</v>
      </c>
      <c s="36">
        <f>ROUND(G1519*H1519,6)</f>
      </c>
      <c r="L1519" s="38">
        <v>0</v>
      </c>
      <c s="32">
        <f>ROUND(ROUND(L1519,2)*ROUND(G1519,3),2)</f>
      </c>
      <c s="36" t="s">
        <v>53</v>
      </c>
      <c>
        <f>(M1519*21)/100</f>
      </c>
      <c t="s">
        <v>27</v>
      </c>
    </row>
    <row r="1520" spans="1:5" ht="12.75">
      <c r="A1520" s="35" t="s">
        <v>54</v>
      </c>
      <c r="E1520" s="39" t="s">
        <v>5</v>
      </c>
    </row>
    <row r="1521" spans="1:5" ht="25.5">
      <c r="A1521" s="35" t="s">
        <v>55</v>
      </c>
      <c r="E1521" s="40" t="s">
        <v>1401</v>
      </c>
    </row>
    <row r="1522" spans="1:5" ht="12.75">
      <c r="A1522" t="s">
        <v>57</v>
      </c>
      <c r="E1522" s="39" t="s">
        <v>5</v>
      </c>
    </row>
    <row r="1523" spans="1:16" ht="12.75">
      <c r="A1523" t="s">
        <v>49</v>
      </c>
      <c s="34" t="s">
        <v>1402</v>
      </c>
      <c s="34" t="s">
        <v>1403</v>
      </c>
      <c s="35" t="s">
        <v>5</v>
      </c>
      <c s="6" t="s">
        <v>1404</v>
      </c>
      <c s="36" t="s">
        <v>149</v>
      </c>
      <c s="37">
        <v>71</v>
      </c>
      <c s="36">
        <v>0</v>
      </c>
      <c s="36">
        <f>ROUND(G1523*H1523,6)</f>
      </c>
      <c r="L1523" s="38">
        <v>0</v>
      </c>
      <c s="32">
        <f>ROUND(ROUND(L1523,2)*ROUND(G1523,3),2)</f>
      </c>
      <c s="36" t="s">
        <v>53</v>
      </c>
      <c>
        <f>(M1523*21)/100</f>
      </c>
      <c t="s">
        <v>27</v>
      </c>
    </row>
    <row r="1524" spans="1:5" ht="12.75">
      <c r="A1524" s="35" t="s">
        <v>54</v>
      </c>
      <c r="E1524" s="39" t="s">
        <v>5</v>
      </c>
    </row>
    <row r="1525" spans="1:5" ht="12.75">
      <c r="A1525" s="35" t="s">
        <v>55</v>
      </c>
      <c r="E1525" s="40" t="s">
        <v>1405</v>
      </c>
    </row>
    <row r="1526" spans="1:5" ht="12.75">
      <c r="A1526" t="s">
        <v>57</v>
      </c>
      <c r="E1526" s="39" t="s">
        <v>5</v>
      </c>
    </row>
    <row r="1527" spans="1:16" ht="12.75">
      <c r="A1527" t="s">
        <v>49</v>
      </c>
      <c s="34" t="s">
        <v>1406</v>
      </c>
      <c s="34" t="s">
        <v>1407</v>
      </c>
      <c s="35" t="s">
        <v>5</v>
      </c>
      <c s="6" t="s">
        <v>1408</v>
      </c>
      <c s="36" t="s">
        <v>95</v>
      </c>
      <c s="37">
        <v>80.069</v>
      </c>
      <c s="36">
        <v>0.00117</v>
      </c>
      <c s="36">
        <f>ROUND(G1527*H1527,6)</f>
      </c>
      <c r="L1527" s="38">
        <v>0</v>
      </c>
      <c s="32">
        <f>ROUND(ROUND(L1527,2)*ROUND(G1527,3),2)</f>
      </c>
      <c s="36" t="s">
        <v>53</v>
      </c>
      <c>
        <f>(M1527*21)/100</f>
      </c>
      <c t="s">
        <v>27</v>
      </c>
    </row>
    <row r="1528" spans="1:5" ht="12.75">
      <c r="A1528" s="35" t="s">
        <v>54</v>
      </c>
      <c r="E1528" s="39" t="s">
        <v>5</v>
      </c>
    </row>
    <row r="1529" spans="1:5" ht="102">
      <c r="A1529" s="35" t="s">
        <v>55</v>
      </c>
      <c r="E1529" s="40" t="s">
        <v>1409</v>
      </c>
    </row>
    <row r="1530" spans="1:5" ht="12.75">
      <c r="A1530" t="s">
        <v>57</v>
      </c>
      <c r="E1530" s="39" t="s">
        <v>5</v>
      </c>
    </row>
    <row r="1531" spans="1:16" ht="12.75">
      <c r="A1531" t="s">
        <v>49</v>
      </c>
      <c s="34" t="s">
        <v>1410</v>
      </c>
      <c s="34" t="s">
        <v>1411</v>
      </c>
      <c s="35" t="s">
        <v>5</v>
      </c>
      <c s="6" t="s">
        <v>1412</v>
      </c>
      <c s="36" t="s">
        <v>95</v>
      </c>
      <c s="37">
        <v>2.6</v>
      </c>
      <c s="36">
        <v>0.001</v>
      </c>
      <c s="36">
        <f>ROUND(G1531*H1531,6)</f>
      </c>
      <c r="L1531" s="38">
        <v>0</v>
      </c>
      <c s="32">
        <f>ROUND(ROUND(L1531,2)*ROUND(G1531,3),2)</f>
      </c>
      <c s="36" t="s">
        <v>53</v>
      </c>
      <c>
        <f>(M1531*21)/100</f>
      </c>
      <c t="s">
        <v>27</v>
      </c>
    </row>
    <row r="1532" spans="1:5" ht="12.75">
      <c r="A1532" s="35" t="s">
        <v>54</v>
      </c>
      <c r="E1532" s="39" t="s">
        <v>5</v>
      </c>
    </row>
    <row r="1533" spans="1:5" ht="12.75">
      <c r="A1533" s="35" t="s">
        <v>55</v>
      </c>
      <c r="E1533" s="40" t="s">
        <v>1413</v>
      </c>
    </row>
    <row r="1534" spans="1:5" ht="12.75">
      <c r="A1534" t="s">
        <v>57</v>
      </c>
      <c r="E1534" s="39" t="s">
        <v>5</v>
      </c>
    </row>
    <row r="1535" spans="1:16" ht="12.75">
      <c r="A1535" t="s">
        <v>49</v>
      </c>
      <c s="34" t="s">
        <v>1414</v>
      </c>
      <c s="34" t="s">
        <v>1415</v>
      </c>
      <c s="35" t="s">
        <v>5</v>
      </c>
      <c s="6" t="s">
        <v>1416</v>
      </c>
      <c s="36" t="s">
        <v>149</v>
      </c>
      <c s="37">
        <v>24</v>
      </c>
      <c s="36">
        <v>0</v>
      </c>
      <c s="36">
        <f>ROUND(G1535*H1535,6)</f>
      </c>
      <c r="L1535" s="38">
        <v>0</v>
      </c>
      <c s="32">
        <f>ROUND(ROUND(L1535,2)*ROUND(G1535,3),2)</f>
      </c>
      <c s="36" t="s">
        <v>53</v>
      </c>
      <c>
        <f>(M1535*21)/100</f>
      </c>
      <c t="s">
        <v>27</v>
      </c>
    </row>
    <row r="1536" spans="1:5" ht="12.75">
      <c r="A1536" s="35" t="s">
        <v>54</v>
      </c>
      <c r="E1536" s="39" t="s">
        <v>5</v>
      </c>
    </row>
    <row r="1537" spans="1:5" ht="12.75">
      <c r="A1537" s="35" t="s">
        <v>55</v>
      </c>
      <c r="E1537" s="40" t="s">
        <v>1417</v>
      </c>
    </row>
    <row r="1538" spans="1:5" ht="12.75">
      <c r="A1538" t="s">
        <v>57</v>
      </c>
      <c r="E1538" s="39" t="s">
        <v>5</v>
      </c>
    </row>
    <row r="1539" spans="1:16" ht="12.75">
      <c r="A1539" t="s">
        <v>49</v>
      </c>
      <c s="34" t="s">
        <v>1418</v>
      </c>
      <c s="34" t="s">
        <v>1419</v>
      </c>
      <c s="35" t="s">
        <v>5</v>
      </c>
      <c s="6" t="s">
        <v>1420</v>
      </c>
      <c s="36" t="s">
        <v>95</v>
      </c>
      <c s="37">
        <v>27.914</v>
      </c>
      <c s="36">
        <v>0.00117</v>
      </c>
      <c s="36">
        <f>ROUND(G1539*H1539,6)</f>
      </c>
      <c r="L1539" s="38">
        <v>0</v>
      </c>
      <c s="32">
        <f>ROUND(ROUND(L1539,2)*ROUND(G1539,3),2)</f>
      </c>
      <c s="36" t="s">
        <v>53</v>
      </c>
      <c>
        <f>(M1539*21)/100</f>
      </c>
      <c t="s">
        <v>27</v>
      </c>
    </row>
    <row r="1540" spans="1:5" ht="12.75">
      <c r="A1540" s="35" t="s">
        <v>54</v>
      </c>
      <c r="E1540" s="39" t="s">
        <v>5</v>
      </c>
    </row>
    <row r="1541" spans="1:5" ht="51">
      <c r="A1541" s="35" t="s">
        <v>55</v>
      </c>
      <c r="E1541" s="40" t="s">
        <v>1421</v>
      </c>
    </row>
    <row r="1542" spans="1:5" ht="12.75">
      <c r="A1542" t="s">
        <v>57</v>
      </c>
      <c r="E1542" s="39" t="s">
        <v>5</v>
      </c>
    </row>
    <row r="1543" spans="1:16" ht="12.75">
      <c r="A1543" t="s">
        <v>49</v>
      </c>
      <c s="34" t="s">
        <v>1422</v>
      </c>
      <c s="34" t="s">
        <v>1423</v>
      </c>
      <c s="35" t="s">
        <v>5</v>
      </c>
      <c s="6" t="s">
        <v>1424</v>
      </c>
      <c s="36" t="s">
        <v>95</v>
      </c>
      <c s="37">
        <v>61.995</v>
      </c>
      <c s="36">
        <v>0.001</v>
      </c>
      <c s="36">
        <f>ROUND(G1543*H1543,6)</f>
      </c>
      <c r="L1543" s="38">
        <v>0</v>
      </c>
      <c s="32">
        <f>ROUND(ROUND(L1543,2)*ROUND(G1543,3),2)</f>
      </c>
      <c s="36" t="s">
        <v>53</v>
      </c>
      <c>
        <f>(M1543*21)/100</f>
      </c>
      <c t="s">
        <v>27</v>
      </c>
    </row>
    <row r="1544" spans="1:5" ht="12.75">
      <c r="A1544" s="35" t="s">
        <v>54</v>
      </c>
      <c r="E1544" s="39" t="s">
        <v>5</v>
      </c>
    </row>
    <row r="1545" spans="1:5" ht="38.25">
      <c r="A1545" s="35" t="s">
        <v>55</v>
      </c>
      <c r="E1545" s="40" t="s">
        <v>1425</v>
      </c>
    </row>
    <row r="1546" spans="1:5" ht="12.75">
      <c r="A1546" t="s">
        <v>57</v>
      </c>
      <c r="E1546" s="39" t="s">
        <v>5</v>
      </c>
    </row>
    <row r="1547" spans="1:13" ht="12.75">
      <c r="A1547" t="s">
        <v>46</v>
      </c>
      <c r="C1547" s="31" t="s">
        <v>428</v>
      </c>
      <c r="E1547" s="33" t="s">
        <v>1426</v>
      </c>
      <c r="J1547" s="32">
        <f>0</f>
      </c>
      <c s="32">
        <f>0</f>
      </c>
      <c s="32">
        <f>0+L1548+L1552+L1556+L1560+L1564+L1568+L1572+L1576+L1580+L1584+L1588+L1592+L1596+L1600+L1604+L1608+L1612+L1616+L1620+L1624+L1628+L1632+L1636+L1640+L1644+L1648</f>
      </c>
      <c s="32">
        <f>0+M1548+M1552+M1556+M1560+M1564+M1568+M1572+M1576+M1580+M1584+M1588+M1592+M1596+M1600+M1604+M1608+M1612+M1616+M1620+M1624+M1628+M1632+M1636+M1640+M1644+M1648</f>
      </c>
    </row>
    <row r="1548" spans="1:16" ht="12.75">
      <c r="A1548" t="s">
        <v>49</v>
      </c>
      <c s="34" t="s">
        <v>1427</v>
      </c>
      <c s="34" t="s">
        <v>1428</v>
      </c>
      <c s="35" t="s">
        <v>5</v>
      </c>
      <c s="6" t="s">
        <v>1429</v>
      </c>
      <c s="36" t="s">
        <v>52</v>
      </c>
      <c s="37">
        <v>0.701</v>
      </c>
      <c s="36">
        <v>0.00182</v>
      </c>
      <c s="36">
        <f>ROUND(G1548*H1548,6)</f>
      </c>
      <c r="L1548" s="38">
        <v>0</v>
      </c>
      <c s="32">
        <f>ROUND(ROUND(L1548,2)*ROUND(G1548,3),2)</f>
      </c>
      <c s="36" t="s">
        <v>53</v>
      </c>
      <c>
        <f>(M1548*21)/100</f>
      </c>
      <c t="s">
        <v>27</v>
      </c>
    </row>
    <row r="1549" spans="1:5" ht="12.75">
      <c r="A1549" s="35" t="s">
        <v>54</v>
      </c>
      <c r="E1549" s="39" t="s">
        <v>5</v>
      </c>
    </row>
    <row r="1550" spans="1:5" ht="12.75">
      <c r="A1550" s="35" t="s">
        <v>55</v>
      </c>
      <c r="E1550" s="40" t="s">
        <v>1430</v>
      </c>
    </row>
    <row r="1551" spans="1:5" ht="12.75">
      <c r="A1551" t="s">
        <v>57</v>
      </c>
      <c r="E1551" s="39" t="s">
        <v>5</v>
      </c>
    </row>
    <row r="1552" spans="1:16" ht="12.75">
      <c r="A1552" t="s">
        <v>49</v>
      </c>
      <c s="34" t="s">
        <v>1431</v>
      </c>
      <c s="34" t="s">
        <v>1432</v>
      </c>
      <c s="35" t="s">
        <v>5</v>
      </c>
      <c s="6" t="s">
        <v>1433</v>
      </c>
      <c s="36" t="s">
        <v>95</v>
      </c>
      <c s="37">
        <v>8.486</v>
      </c>
      <c s="36">
        <v>0.00054</v>
      </c>
      <c s="36">
        <f>ROUND(G1552*H1552,6)</f>
      </c>
      <c r="L1552" s="38">
        <v>0</v>
      </c>
      <c s="32">
        <f>ROUND(ROUND(L1552,2)*ROUND(G1552,3),2)</f>
      </c>
      <c s="36" t="s">
        <v>53</v>
      </c>
      <c>
        <f>(M1552*21)/100</f>
      </c>
      <c t="s">
        <v>27</v>
      </c>
    </row>
    <row r="1553" spans="1:5" ht="12.75">
      <c r="A1553" s="35" t="s">
        <v>54</v>
      </c>
      <c r="E1553" s="39" t="s">
        <v>5</v>
      </c>
    </row>
    <row r="1554" spans="1:5" ht="25.5">
      <c r="A1554" s="35" t="s">
        <v>55</v>
      </c>
      <c r="E1554" s="40" t="s">
        <v>1434</v>
      </c>
    </row>
    <row r="1555" spans="1:5" ht="12.75">
      <c r="A1555" t="s">
        <v>57</v>
      </c>
      <c r="E1555" s="39" t="s">
        <v>5</v>
      </c>
    </row>
    <row r="1556" spans="1:16" ht="12.75">
      <c r="A1556" t="s">
        <v>49</v>
      </c>
      <c s="34" t="s">
        <v>1435</v>
      </c>
      <c s="34" t="s">
        <v>1436</v>
      </c>
      <c s="35" t="s">
        <v>5</v>
      </c>
      <c s="6" t="s">
        <v>1437</v>
      </c>
      <c s="36" t="s">
        <v>95</v>
      </c>
      <c s="37">
        <v>7.169</v>
      </c>
      <c s="36">
        <v>0.00054</v>
      </c>
      <c s="36">
        <f>ROUND(G1556*H1556,6)</f>
      </c>
      <c r="L1556" s="38">
        <v>0</v>
      </c>
      <c s="32">
        <f>ROUND(ROUND(L1556,2)*ROUND(G1556,3),2)</f>
      </c>
      <c s="36" t="s">
        <v>53</v>
      </c>
      <c>
        <f>(M1556*21)/100</f>
      </c>
      <c t="s">
        <v>27</v>
      </c>
    </row>
    <row r="1557" spans="1:5" ht="12.75">
      <c r="A1557" s="35" t="s">
        <v>54</v>
      </c>
      <c r="E1557" s="39" t="s">
        <v>5</v>
      </c>
    </row>
    <row r="1558" spans="1:5" ht="12.75">
      <c r="A1558" s="35" t="s">
        <v>55</v>
      </c>
      <c r="E1558" s="40" t="s">
        <v>1438</v>
      </c>
    </row>
    <row r="1559" spans="1:5" ht="12.75">
      <c r="A1559" t="s">
        <v>57</v>
      </c>
      <c r="E1559" s="39" t="s">
        <v>5</v>
      </c>
    </row>
    <row r="1560" spans="1:16" ht="12.75">
      <c r="A1560" t="s">
        <v>49</v>
      </c>
      <c s="34" t="s">
        <v>1439</v>
      </c>
      <c s="34" t="s">
        <v>1440</v>
      </c>
      <c s="35" t="s">
        <v>5</v>
      </c>
      <c s="6" t="s">
        <v>1441</v>
      </c>
      <c s="36" t="s">
        <v>52</v>
      </c>
      <c s="37">
        <v>0.831</v>
      </c>
      <c s="36">
        <v>0.00182</v>
      </c>
      <c s="36">
        <f>ROUND(G1560*H1560,6)</f>
      </c>
      <c r="L1560" s="38">
        <v>0</v>
      </c>
      <c s="32">
        <f>ROUND(ROUND(L1560,2)*ROUND(G1560,3),2)</f>
      </c>
      <c s="36" t="s">
        <v>53</v>
      </c>
      <c>
        <f>(M1560*21)/100</f>
      </c>
      <c t="s">
        <v>27</v>
      </c>
    </row>
    <row r="1561" spans="1:5" ht="12.75">
      <c r="A1561" s="35" t="s">
        <v>54</v>
      </c>
      <c r="E1561" s="39" t="s">
        <v>5</v>
      </c>
    </row>
    <row r="1562" spans="1:5" ht="12.75">
      <c r="A1562" s="35" t="s">
        <v>55</v>
      </c>
      <c r="E1562" s="40" t="s">
        <v>1442</v>
      </c>
    </row>
    <row r="1563" spans="1:5" ht="12.75">
      <c r="A1563" t="s">
        <v>57</v>
      </c>
      <c r="E1563" s="39" t="s">
        <v>5</v>
      </c>
    </row>
    <row r="1564" spans="1:16" ht="12.75">
      <c r="A1564" t="s">
        <v>49</v>
      </c>
      <c s="34" t="s">
        <v>1443</v>
      </c>
      <c s="34" t="s">
        <v>1444</v>
      </c>
      <c s="35" t="s">
        <v>5</v>
      </c>
      <c s="6" t="s">
        <v>1445</v>
      </c>
      <c s="36" t="s">
        <v>52</v>
      </c>
      <c s="37">
        <v>9.564</v>
      </c>
      <c s="36">
        <v>0.00182</v>
      </c>
      <c s="36">
        <f>ROUND(G1564*H1564,6)</f>
      </c>
      <c r="L1564" s="38">
        <v>0</v>
      </c>
      <c s="32">
        <f>ROUND(ROUND(L1564,2)*ROUND(G1564,3),2)</f>
      </c>
      <c s="36" t="s">
        <v>53</v>
      </c>
      <c>
        <f>(M1564*21)/100</f>
      </c>
      <c t="s">
        <v>27</v>
      </c>
    </row>
    <row r="1565" spans="1:5" ht="12.75">
      <c r="A1565" s="35" t="s">
        <v>54</v>
      </c>
      <c r="E1565" s="39" t="s">
        <v>5</v>
      </c>
    </row>
    <row r="1566" spans="1:5" ht="25.5">
      <c r="A1566" s="35" t="s">
        <v>55</v>
      </c>
      <c r="E1566" s="40" t="s">
        <v>1446</v>
      </c>
    </row>
    <row r="1567" spans="1:5" ht="12.75">
      <c r="A1567" t="s">
        <v>57</v>
      </c>
      <c r="E1567" s="39" t="s">
        <v>5</v>
      </c>
    </row>
    <row r="1568" spans="1:16" ht="12.75">
      <c r="A1568" t="s">
        <v>49</v>
      </c>
      <c s="34" t="s">
        <v>1447</v>
      </c>
      <c s="34" t="s">
        <v>1448</v>
      </c>
      <c s="35" t="s">
        <v>5</v>
      </c>
      <c s="6" t="s">
        <v>1449</v>
      </c>
      <c s="36" t="s">
        <v>52</v>
      </c>
      <c s="37">
        <v>7.53</v>
      </c>
      <c s="36">
        <v>0.00133</v>
      </c>
      <c s="36">
        <f>ROUND(G1568*H1568,6)</f>
      </c>
      <c r="L1568" s="38">
        <v>0</v>
      </c>
      <c s="32">
        <f>ROUND(ROUND(L1568,2)*ROUND(G1568,3),2)</f>
      </c>
      <c s="36" t="s">
        <v>53</v>
      </c>
      <c>
        <f>(M1568*21)/100</f>
      </c>
      <c t="s">
        <v>27</v>
      </c>
    </row>
    <row r="1569" spans="1:5" ht="12.75">
      <c r="A1569" s="35" t="s">
        <v>54</v>
      </c>
      <c r="E1569" s="39" t="s">
        <v>5</v>
      </c>
    </row>
    <row r="1570" spans="1:5" ht="25.5">
      <c r="A1570" s="35" t="s">
        <v>55</v>
      </c>
      <c r="E1570" s="40" t="s">
        <v>1450</v>
      </c>
    </row>
    <row r="1571" spans="1:5" ht="12.75">
      <c r="A1571" t="s">
        <v>57</v>
      </c>
      <c r="E1571" s="39" t="s">
        <v>5</v>
      </c>
    </row>
    <row r="1572" spans="1:16" ht="12.75">
      <c r="A1572" t="s">
        <v>49</v>
      </c>
      <c s="34" t="s">
        <v>1451</v>
      </c>
      <c s="34" t="s">
        <v>1452</v>
      </c>
      <c s="35" t="s">
        <v>5</v>
      </c>
      <c s="6" t="s">
        <v>1453</v>
      </c>
      <c s="36" t="s">
        <v>149</v>
      </c>
      <c s="37">
        <v>38</v>
      </c>
      <c s="36">
        <v>0.00091</v>
      </c>
      <c s="36">
        <f>ROUND(G1572*H1572,6)</f>
      </c>
      <c r="L1572" s="38">
        <v>0</v>
      </c>
      <c s="32">
        <f>ROUND(ROUND(L1572,2)*ROUND(G1572,3),2)</f>
      </c>
      <c s="36" t="s">
        <v>53</v>
      </c>
      <c>
        <f>(M1572*21)/100</f>
      </c>
      <c t="s">
        <v>27</v>
      </c>
    </row>
    <row r="1573" spans="1:5" ht="12.75">
      <c r="A1573" s="35" t="s">
        <v>54</v>
      </c>
      <c r="E1573" s="39" t="s">
        <v>5</v>
      </c>
    </row>
    <row r="1574" spans="1:5" ht="12.75">
      <c r="A1574" s="35" t="s">
        <v>55</v>
      </c>
      <c r="E1574" s="40" t="s">
        <v>1454</v>
      </c>
    </row>
    <row r="1575" spans="1:5" ht="12.75">
      <c r="A1575" t="s">
        <v>57</v>
      </c>
      <c r="E1575" s="39" t="s">
        <v>5</v>
      </c>
    </row>
    <row r="1576" spans="1:16" ht="12.75">
      <c r="A1576" t="s">
        <v>49</v>
      </c>
      <c s="34" t="s">
        <v>1455</v>
      </c>
      <c s="34" t="s">
        <v>1456</v>
      </c>
      <c s="35" t="s">
        <v>5</v>
      </c>
      <c s="6" t="s">
        <v>1457</v>
      </c>
      <c s="36" t="s">
        <v>144</v>
      </c>
      <c s="37">
        <v>4.02</v>
      </c>
      <c s="36">
        <v>0</v>
      </c>
      <c s="36">
        <f>ROUND(G1576*H1576,6)</f>
      </c>
      <c r="L1576" s="38">
        <v>0</v>
      </c>
      <c s="32">
        <f>ROUND(ROUND(L1576,2)*ROUND(G1576,3),2)</f>
      </c>
      <c s="36" t="s">
        <v>53</v>
      </c>
      <c>
        <f>(M1576*21)/100</f>
      </c>
      <c t="s">
        <v>27</v>
      </c>
    </row>
    <row r="1577" spans="1:5" ht="12.75">
      <c r="A1577" s="35" t="s">
        <v>54</v>
      </c>
      <c r="E1577" s="39" t="s">
        <v>5</v>
      </c>
    </row>
    <row r="1578" spans="1:5" ht="12.75">
      <c r="A1578" s="35" t="s">
        <v>55</v>
      </c>
      <c r="E1578" s="40" t="s">
        <v>1458</v>
      </c>
    </row>
    <row r="1579" spans="1:5" ht="12.75">
      <c r="A1579" t="s">
        <v>57</v>
      </c>
      <c r="E1579" s="39" t="s">
        <v>5</v>
      </c>
    </row>
    <row r="1580" spans="1:16" ht="12.75">
      <c r="A1580" t="s">
        <v>49</v>
      </c>
      <c s="34" t="s">
        <v>1459</v>
      </c>
      <c s="34" t="s">
        <v>1460</v>
      </c>
      <c s="35" t="s">
        <v>5</v>
      </c>
      <c s="6" t="s">
        <v>1461</v>
      </c>
      <c s="36" t="s">
        <v>144</v>
      </c>
      <c s="37">
        <v>2.4</v>
      </c>
      <c s="36">
        <v>0</v>
      </c>
      <c s="36">
        <f>ROUND(G1580*H1580,6)</f>
      </c>
      <c r="L1580" s="38">
        <v>0</v>
      </c>
      <c s="32">
        <f>ROUND(ROUND(L1580,2)*ROUND(G1580,3),2)</f>
      </c>
      <c s="36" t="s">
        <v>53</v>
      </c>
      <c>
        <f>(M1580*21)/100</f>
      </c>
      <c t="s">
        <v>27</v>
      </c>
    </row>
    <row r="1581" spans="1:5" ht="12.75">
      <c r="A1581" s="35" t="s">
        <v>54</v>
      </c>
      <c r="E1581" s="39" t="s">
        <v>5</v>
      </c>
    </row>
    <row r="1582" spans="1:5" ht="12.75">
      <c r="A1582" s="35" t="s">
        <v>55</v>
      </c>
      <c r="E1582" s="40" t="s">
        <v>1462</v>
      </c>
    </row>
    <row r="1583" spans="1:5" ht="12.75">
      <c r="A1583" t="s">
        <v>57</v>
      </c>
      <c r="E1583" s="39" t="s">
        <v>5</v>
      </c>
    </row>
    <row r="1584" spans="1:16" ht="12.75">
      <c r="A1584" t="s">
        <v>49</v>
      </c>
      <c s="34" t="s">
        <v>1463</v>
      </c>
      <c s="34" t="s">
        <v>1464</v>
      </c>
      <c s="35" t="s">
        <v>5</v>
      </c>
      <c s="6" t="s">
        <v>1465</v>
      </c>
      <c s="36" t="s">
        <v>144</v>
      </c>
      <c s="37">
        <v>150.5</v>
      </c>
      <c s="36">
        <v>0</v>
      </c>
      <c s="36">
        <f>ROUND(G1584*H1584,6)</f>
      </c>
      <c r="L1584" s="38">
        <v>0</v>
      </c>
      <c s="32">
        <f>ROUND(ROUND(L1584,2)*ROUND(G1584,3),2)</f>
      </c>
      <c s="36" t="s">
        <v>53</v>
      </c>
      <c>
        <f>(M1584*21)/100</f>
      </c>
      <c t="s">
        <v>27</v>
      </c>
    </row>
    <row r="1585" spans="1:5" ht="12.75">
      <c r="A1585" s="35" t="s">
        <v>54</v>
      </c>
      <c r="E1585" s="39" t="s">
        <v>5</v>
      </c>
    </row>
    <row r="1586" spans="1:5" ht="25.5">
      <c r="A1586" s="35" t="s">
        <v>55</v>
      </c>
      <c r="E1586" s="40" t="s">
        <v>1466</v>
      </c>
    </row>
    <row r="1587" spans="1:5" ht="12.75">
      <c r="A1587" t="s">
        <v>57</v>
      </c>
      <c r="E1587" s="39" t="s">
        <v>5</v>
      </c>
    </row>
    <row r="1588" spans="1:16" ht="12.75">
      <c r="A1588" t="s">
        <v>49</v>
      </c>
      <c s="34" t="s">
        <v>1467</v>
      </c>
      <c s="34" t="s">
        <v>1468</v>
      </c>
      <c s="35" t="s">
        <v>5</v>
      </c>
      <c s="6" t="s">
        <v>1469</v>
      </c>
      <c s="36" t="s">
        <v>144</v>
      </c>
      <c s="37">
        <v>7.18</v>
      </c>
      <c s="36">
        <v>0.04957</v>
      </c>
      <c s="36">
        <f>ROUND(G1588*H1588,6)</f>
      </c>
      <c r="L1588" s="38">
        <v>0</v>
      </c>
      <c s="32">
        <f>ROUND(ROUND(L1588,2)*ROUND(G1588,3),2)</f>
      </c>
      <c s="36" t="s">
        <v>53</v>
      </c>
      <c>
        <f>(M1588*21)/100</f>
      </c>
      <c t="s">
        <v>27</v>
      </c>
    </row>
    <row r="1589" spans="1:5" ht="12.75">
      <c r="A1589" s="35" t="s">
        <v>54</v>
      </c>
      <c r="E1589" s="39" t="s">
        <v>5</v>
      </c>
    </row>
    <row r="1590" spans="1:5" ht="12.75">
      <c r="A1590" s="35" t="s">
        <v>55</v>
      </c>
      <c r="E1590" s="40" t="s">
        <v>1470</v>
      </c>
    </row>
    <row r="1591" spans="1:5" ht="12.75">
      <c r="A1591" t="s">
        <v>57</v>
      </c>
      <c r="E1591" s="39" t="s">
        <v>5</v>
      </c>
    </row>
    <row r="1592" spans="1:16" ht="12.75">
      <c r="A1592" t="s">
        <v>49</v>
      </c>
      <c s="34" t="s">
        <v>1471</v>
      </c>
      <c s="34" t="s">
        <v>1472</v>
      </c>
      <c s="35" t="s">
        <v>5</v>
      </c>
      <c s="6" t="s">
        <v>1473</v>
      </c>
      <c s="36" t="s">
        <v>144</v>
      </c>
      <c s="37">
        <v>10.68</v>
      </c>
      <c s="36">
        <v>0.06636</v>
      </c>
      <c s="36">
        <f>ROUND(G1592*H1592,6)</f>
      </c>
      <c r="L1592" s="38">
        <v>0</v>
      </c>
      <c s="32">
        <f>ROUND(ROUND(L1592,2)*ROUND(G1592,3),2)</f>
      </c>
      <c s="36" t="s">
        <v>53</v>
      </c>
      <c>
        <f>(M1592*21)/100</f>
      </c>
      <c t="s">
        <v>27</v>
      </c>
    </row>
    <row r="1593" spans="1:5" ht="12.75">
      <c r="A1593" s="35" t="s">
        <v>54</v>
      </c>
      <c r="E1593" s="39" t="s">
        <v>5</v>
      </c>
    </row>
    <row r="1594" spans="1:5" ht="12.75">
      <c r="A1594" s="35" t="s">
        <v>55</v>
      </c>
      <c r="E1594" s="40" t="s">
        <v>1474</v>
      </c>
    </row>
    <row r="1595" spans="1:5" ht="12.75">
      <c r="A1595" t="s">
        <v>57</v>
      </c>
      <c r="E1595" s="39" t="s">
        <v>5</v>
      </c>
    </row>
    <row r="1596" spans="1:16" ht="12.75">
      <c r="A1596" t="s">
        <v>49</v>
      </c>
      <c s="34" t="s">
        <v>1475</v>
      </c>
      <c s="34" t="s">
        <v>1476</v>
      </c>
      <c s="35" t="s">
        <v>5</v>
      </c>
      <c s="6" t="s">
        <v>1477</v>
      </c>
      <c s="36" t="s">
        <v>144</v>
      </c>
      <c s="37">
        <v>5.72</v>
      </c>
      <c s="36">
        <v>0.11922</v>
      </c>
      <c s="36">
        <f>ROUND(G1596*H1596,6)</f>
      </c>
      <c r="L1596" s="38">
        <v>0</v>
      </c>
      <c s="32">
        <f>ROUND(ROUND(L1596,2)*ROUND(G1596,3),2)</f>
      </c>
      <c s="36" t="s">
        <v>53</v>
      </c>
      <c>
        <f>(M1596*21)/100</f>
      </c>
      <c t="s">
        <v>27</v>
      </c>
    </row>
    <row r="1597" spans="1:5" ht="12.75">
      <c r="A1597" s="35" t="s">
        <v>54</v>
      </c>
      <c r="E1597" s="39" t="s">
        <v>5</v>
      </c>
    </row>
    <row r="1598" spans="1:5" ht="12.75">
      <c r="A1598" s="35" t="s">
        <v>55</v>
      </c>
      <c r="E1598" s="40" t="s">
        <v>1478</v>
      </c>
    </row>
    <row r="1599" spans="1:5" ht="12.75">
      <c r="A1599" t="s">
        <v>57</v>
      </c>
      <c r="E1599" s="39" t="s">
        <v>5</v>
      </c>
    </row>
    <row r="1600" spans="1:16" ht="12.75">
      <c r="A1600" t="s">
        <v>49</v>
      </c>
      <c s="34" t="s">
        <v>1479</v>
      </c>
      <c s="34" t="s">
        <v>1480</v>
      </c>
      <c s="35" t="s">
        <v>5</v>
      </c>
      <c s="6" t="s">
        <v>1481</v>
      </c>
      <c s="36" t="s">
        <v>144</v>
      </c>
      <c s="37">
        <v>68.2</v>
      </c>
      <c s="36">
        <v>0.00268</v>
      </c>
      <c s="36">
        <f>ROUND(G1600*H1600,6)</f>
      </c>
      <c r="L1600" s="38">
        <v>0</v>
      </c>
      <c s="32">
        <f>ROUND(ROUND(L1600,2)*ROUND(G1600,3),2)</f>
      </c>
      <c s="36" t="s">
        <v>53</v>
      </c>
      <c>
        <f>(M1600*21)/100</f>
      </c>
      <c t="s">
        <v>27</v>
      </c>
    </row>
    <row r="1601" spans="1:5" ht="12.75">
      <c r="A1601" s="35" t="s">
        <v>54</v>
      </c>
      <c r="E1601" s="39" t="s">
        <v>5</v>
      </c>
    </row>
    <row r="1602" spans="1:5" ht="25.5">
      <c r="A1602" s="35" t="s">
        <v>55</v>
      </c>
      <c r="E1602" s="40" t="s">
        <v>145</v>
      </c>
    </row>
    <row r="1603" spans="1:5" ht="12.75">
      <c r="A1603" t="s">
        <v>57</v>
      </c>
      <c r="E1603" s="39" t="s">
        <v>5</v>
      </c>
    </row>
    <row r="1604" spans="1:16" ht="12.75">
      <c r="A1604" t="s">
        <v>49</v>
      </c>
      <c s="34" t="s">
        <v>1482</v>
      </c>
      <c s="34" t="s">
        <v>1483</v>
      </c>
      <c s="35" t="s">
        <v>5</v>
      </c>
      <c s="6" t="s">
        <v>1484</v>
      </c>
      <c s="36" t="s">
        <v>95</v>
      </c>
      <c s="37">
        <v>353.66</v>
      </c>
      <c s="36">
        <v>0</v>
      </c>
      <c s="36">
        <f>ROUND(G1604*H1604,6)</f>
      </c>
      <c r="L1604" s="38">
        <v>0</v>
      </c>
      <c s="32">
        <f>ROUND(ROUND(L1604,2)*ROUND(G1604,3),2)</f>
      </c>
      <c s="36" t="s">
        <v>53</v>
      </c>
      <c>
        <f>(M1604*21)/100</f>
      </c>
      <c t="s">
        <v>27</v>
      </c>
    </row>
    <row r="1605" spans="1:5" ht="12.75">
      <c r="A1605" s="35" t="s">
        <v>54</v>
      </c>
      <c r="E1605" s="39" t="s">
        <v>5</v>
      </c>
    </row>
    <row r="1606" spans="1:5" ht="38.25">
      <c r="A1606" s="35" t="s">
        <v>55</v>
      </c>
      <c r="E1606" s="40" t="s">
        <v>1485</v>
      </c>
    </row>
    <row r="1607" spans="1:5" ht="12.75">
      <c r="A1607" t="s">
        <v>57</v>
      </c>
      <c r="E1607" s="39" t="s">
        <v>5</v>
      </c>
    </row>
    <row r="1608" spans="1:16" ht="12.75">
      <c r="A1608" t="s">
        <v>49</v>
      </c>
      <c s="34" t="s">
        <v>1486</v>
      </c>
      <c s="34" t="s">
        <v>1487</v>
      </c>
      <c s="35" t="s">
        <v>5</v>
      </c>
      <c s="6" t="s">
        <v>1488</v>
      </c>
      <c s="36" t="s">
        <v>95</v>
      </c>
      <c s="37">
        <v>3562.968</v>
      </c>
      <c s="36">
        <v>0</v>
      </c>
      <c s="36">
        <f>ROUND(G1608*H1608,6)</f>
      </c>
      <c r="L1608" s="38">
        <v>0</v>
      </c>
      <c s="32">
        <f>ROUND(ROUND(L1608,2)*ROUND(G1608,3),2)</f>
      </c>
      <c s="36" t="s">
        <v>53</v>
      </c>
      <c>
        <f>(M1608*21)/100</f>
      </c>
      <c t="s">
        <v>27</v>
      </c>
    </row>
    <row r="1609" spans="1:5" ht="12.75">
      <c r="A1609" s="35" t="s">
        <v>54</v>
      </c>
      <c r="E1609" s="39" t="s">
        <v>5</v>
      </c>
    </row>
    <row r="1610" spans="1:5" ht="204">
      <c r="A1610" s="35" t="s">
        <v>55</v>
      </c>
      <c r="E1610" s="40" t="s">
        <v>1489</v>
      </c>
    </row>
    <row r="1611" spans="1:5" ht="12.75">
      <c r="A1611" t="s">
        <v>57</v>
      </c>
      <c r="E1611" s="39" t="s">
        <v>5</v>
      </c>
    </row>
    <row r="1612" spans="1:16" ht="12.75">
      <c r="A1612" t="s">
        <v>49</v>
      </c>
      <c s="34" t="s">
        <v>1490</v>
      </c>
      <c s="34" t="s">
        <v>1491</v>
      </c>
      <c s="35" t="s">
        <v>5</v>
      </c>
      <c s="6" t="s">
        <v>1492</v>
      </c>
      <c s="36" t="s">
        <v>95</v>
      </c>
      <c s="37">
        <v>249.26</v>
      </c>
      <c s="36">
        <v>0</v>
      </c>
      <c s="36">
        <f>ROUND(G1612*H1612,6)</f>
      </c>
      <c r="L1612" s="38">
        <v>0</v>
      </c>
      <c s="32">
        <f>ROUND(ROUND(L1612,2)*ROUND(G1612,3),2)</f>
      </c>
      <c s="36" t="s">
        <v>53</v>
      </c>
      <c>
        <f>(M1612*21)/100</f>
      </c>
      <c t="s">
        <v>27</v>
      </c>
    </row>
    <row r="1613" spans="1:5" ht="12.75">
      <c r="A1613" s="35" t="s">
        <v>54</v>
      </c>
      <c r="E1613" s="39" t="s">
        <v>5</v>
      </c>
    </row>
    <row r="1614" spans="1:5" ht="89.25">
      <c r="A1614" s="35" t="s">
        <v>55</v>
      </c>
      <c r="E1614" s="40" t="s">
        <v>1493</v>
      </c>
    </row>
    <row r="1615" spans="1:5" ht="12.75">
      <c r="A1615" t="s">
        <v>57</v>
      </c>
      <c r="E1615" s="39" t="s">
        <v>5</v>
      </c>
    </row>
    <row r="1616" spans="1:16" ht="12.75">
      <c r="A1616" t="s">
        <v>49</v>
      </c>
      <c s="34" t="s">
        <v>1494</v>
      </c>
      <c s="34" t="s">
        <v>1495</v>
      </c>
      <c s="35" t="s">
        <v>5</v>
      </c>
      <c s="6" t="s">
        <v>1496</v>
      </c>
      <c s="36" t="s">
        <v>114</v>
      </c>
      <c s="37">
        <v>599.979</v>
      </c>
      <c s="36">
        <v>0</v>
      </c>
      <c s="36">
        <f>ROUND(G1616*H1616,6)</f>
      </c>
      <c r="L1616" s="38">
        <v>0</v>
      </c>
      <c s="32">
        <f>ROUND(ROUND(L1616,2)*ROUND(G1616,3),2)</f>
      </c>
      <c s="36" t="s">
        <v>53</v>
      </c>
      <c>
        <f>(M1616*21)/100</f>
      </c>
      <c t="s">
        <v>27</v>
      </c>
    </row>
    <row r="1617" spans="1:5" ht="12.75">
      <c r="A1617" s="35" t="s">
        <v>54</v>
      </c>
      <c r="E1617" s="39" t="s">
        <v>5</v>
      </c>
    </row>
    <row r="1618" spans="1:5" ht="12.75">
      <c r="A1618" s="35" t="s">
        <v>55</v>
      </c>
      <c r="E1618" s="40" t="s">
        <v>5</v>
      </c>
    </row>
    <row r="1619" spans="1:5" ht="12.75">
      <c r="A1619" t="s">
        <v>57</v>
      </c>
      <c r="E1619" s="39" t="s">
        <v>5</v>
      </c>
    </row>
    <row r="1620" spans="1:16" ht="12.75">
      <c r="A1620" t="s">
        <v>49</v>
      </c>
      <c s="34" t="s">
        <v>1497</v>
      </c>
      <c s="34" t="s">
        <v>1498</v>
      </c>
      <c s="35" t="s">
        <v>5</v>
      </c>
      <c s="6" t="s">
        <v>1499</v>
      </c>
      <c s="36" t="s">
        <v>114</v>
      </c>
      <c s="37">
        <v>599.979</v>
      </c>
      <c s="36">
        <v>0</v>
      </c>
      <c s="36">
        <f>ROUND(G1620*H1620,6)</f>
      </c>
      <c r="L1620" s="38">
        <v>0</v>
      </c>
      <c s="32">
        <f>ROUND(ROUND(L1620,2)*ROUND(G1620,3),2)</f>
      </c>
      <c s="36" t="s">
        <v>53</v>
      </c>
      <c>
        <f>(M1620*21)/100</f>
      </c>
      <c t="s">
        <v>27</v>
      </c>
    </row>
    <row r="1621" spans="1:5" ht="12.75">
      <c r="A1621" s="35" t="s">
        <v>54</v>
      </c>
      <c r="E1621" s="39" t="s">
        <v>5</v>
      </c>
    </row>
    <row r="1622" spans="1:5" ht="12.75">
      <c r="A1622" s="35" t="s">
        <v>55</v>
      </c>
      <c r="E1622" s="40" t="s">
        <v>5</v>
      </c>
    </row>
    <row r="1623" spans="1:5" ht="12.75">
      <c r="A1623" t="s">
        <v>57</v>
      </c>
      <c r="E1623" s="39" t="s">
        <v>5</v>
      </c>
    </row>
    <row r="1624" spans="1:16" ht="12.75">
      <c r="A1624" t="s">
        <v>49</v>
      </c>
      <c s="34" t="s">
        <v>1500</v>
      </c>
      <c s="34" t="s">
        <v>1501</v>
      </c>
      <c s="35" t="s">
        <v>5</v>
      </c>
      <c s="6" t="s">
        <v>1502</v>
      </c>
      <c s="36" t="s">
        <v>114</v>
      </c>
      <c s="37">
        <v>11399.598</v>
      </c>
      <c s="36">
        <v>0</v>
      </c>
      <c s="36">
        <f>ROUND(G1624*H1624,6)</f>
      </c>
      <c r="L1624" s="38">
        <v>0</v>
      </c>
      <c s="32">
        <f>ROUND(ROUND(L1624,2)*ROUND(G1624,3),2)</f>
      </c>
      <c s="36" t="s">
        <v>53</v>
      </c>
      <c>
        <f>(M1624*21)/100</f>
      </c>
      <c t="s">
        <v>27</v>
      </c>
    </row>
    <row r="1625" spans="1:5" ht="12.75">
      <c r="A1625" s="35" t="s">
        <v>54</v>
      </c>
      <c r="E1625" s="39" t="s">
        <v>5</v>
      </c>
    </row>
    <row r="1626" spans="1:5" ht="12.75">
      <c r="A1626" s="35" t="s">
        <v>55</v>
      </c>
      <c r="E1626" s="40" t="s">
        <v>1503</v>
      </c>
    </row>
    <row r="1627" spans="1:5" ht="12.75">
      <c r="A1627" t="s">
        <v>57</v>
      </c>
      <c r="E1627" s="39" t="s">
        <v>5</v>
      </c>
    </row>
    <row r="1628" spans="1:16" ht="12.75">
      <c r="A1628" t="s">
        <v>49</v>
      </c>
      <c s="34" t="s">
        <v>1504</v>
      </c>
      <c s="34" t="s">
        <v>1505</v>
      </c>
      <c s="35" t="s">
        <v>5</v>
      </c>
      <c s="6" t="s">
        <v>1506</v>
      </c>
      <c s="36" t="s">
        <v>114</v>
      </c>
      <c s="37">
        <v>599.979</v>
      </c>
      <c s="36">
        <v>0</v>
      </c>
      <c s="36">
        <f>ROUND(G1628*H1628,6)</f>
      </c>
      <c r="L1628" s="38">
        <v>0</v>
      </c>
      <c s="32">
        <f>ROUND(ROUND(L1628,2)*ROUND(G1628,3),2)</f>
      </c>
      <c s="36" t="s">
        <v>53</v>
      </c>
      <c>
        <f>(M1628*21)/100</f>
      </c>
      <c t="s">
        <v>27</v>
      </c>
    </row>
    <row r="1629" spans="1:5" ht="12.75">
      <c r="A1629" s="35" t="s">
        <v>54</v>
      </c>
      <c r="E1629" s="39" t="s">
        <v>5</v>
      </c>
    </row>
    <row r="1630" spans="1:5" ht="12.75">
      <c r="A1630" s="35" t="s">
        <v>55</v>
      </c>
      <c r="E1630" s="40" t="s">
        <v>5</v>
      </c>
    </row>
    <row r="1631" spans="1:5" ht="12.75">
      <c r="A1631" t="s">
        <v>57</v>
      </c>
      <c r="E1631" s="39" t="s">
        <v>5</v>
      </c>
    </row>
    <row r="1632" spans="1:16" ht="12.75">
      <c r="A1632" t="s">
        <v>49</v>
      </c>
      <c s="34" t="s">
        <v>1507</v>
      </c>
      <c s="34" t="s">
        <v>1508</v>
      </c>
      <c s="35" t="s">
        <v>5</v>
      </c>
      <c s="6" t="s">
        <v>1509</v>
      </c>
      <c s="36" t="s">
        <v>114</v>
      </c>
      <c s="37">
        <v>5999.789</v>
      </c>
      <c s="36">
        <v>0</v>
      </c>
      <c s="36">
        <f>ROUND(G1632*H1632,6)</f>
      </c>
      <c r="L1632" s="38">
        <v>0</v>
      </c>
      <c s="32">
        <f>ROUND(ROUND(L1632,2)*ROUND(G1632,3),2)</f>
      </c>
      <c s="36" t="s">
        <v>53</v>
      </c>
      <c>
        <f>(M1632*21)/100</f>
      </c>
      <c t="s">
        <v>27</v>
      </c>
    </row>
    <row r="1633" spans="1:5" ht="12.75">
      <c r="A1633" s="35" t="s">
        <v>54</v>
      </c>
      <c r="E1633" s="39" t="s">
        <v>5</v>
      </c>
    </row>
    <row r="1634" spans="1:5" ht="12.75">
      <c r="A1634" s="35" t="s">
        <v>55</v>
      </c>
      <c r="E1634" s="40" t="s">
        <v>1510</v>
      </c>
    </row>
    <row r="1635" spans="1:5" ht="12.75">
      <c r="A1635" t="s">
        <v>57</v>
      </c>
      <c r="E1635" s="39" t="s">
        <v>5</v>
      </c>
    </row>
    <row r="1636" spans="1:16" ht="12.75">
      <c r="A1636" t="s">
        <v>49</v>
      </c>
      <c s="34" t="s">
        <v>1511</v>
      </c>
      <c s="34" t="s">
        <v>1512</v>
      </c>
      <c s="35" t="s">
        <v>5</v>
      </c>
      <c s="6" t="s">
        <v>1513</v>
      </c>
      <c s="36" t="s">
        <v>114</v>
      </c>
      <c s="37">
        <v>599.979</v>
      </c>
      <c s="36">
        <v>0</v>
      </c>
      <c s="36">
        <f>ROUND(G1636*H1636,6)</f>
      </c>
      <c r="L1636" s="38">
        <v>0</v>
      </c>
      <c s="32">
        <f>ROUND(ROUND(L1636,2)*ROUND(G1636,3),2)</f>
      </c>
      <c s="36" t="s">
        <v>53</v>
      </c>
      <c>
        <f>(M1636*21)/100</f>
      </c>
      <c t="s">
        <v>27</v>
      </c>
    </row>
    <row r="1637" spans="1:5" ht="12.75">
      <c r="A1637" s="35" t="s">
        <v>54</v>
      </c>
      <c r="E1637" s="39" t="s">
        <v>5</v>
      </c>
    </row>
    <row r="1638" spans="1:5" ht="12.75">
      <c r="A1638" s="35" t="s">
        <v>55</v>
      </c>
      <c r="E1638" s="40" t="s">
        <v>5</v>
      </c>
    </row>
    <row r="1639" spans="1:5" ht="12.75">
      <c r="A1639" t="s">
        <v>57</v>
      </c>
      <c r="E1639" s="39" t="s">
        <v>5</v>
      </c>
    </row>
    <row r="1640" spans="1:16" ht="12.75">
      <c r="A1640" t="s">
        <v>49</v>
      </c>
      <c s="34" t="s">
        <v>1514</v>
      </c>
      <c s="34" t="s">
        <v>1515</v>
      </c>
      <c s="35" t="s">
        <v>5</v>
      </c>
      <c s="6" t="s">
        <v>1516</v>
      </c>
      <c s="36" t="s">
        <v>114</v>
      </c>
      <c s="37">
        <v>599.979</v>
      </c>
      <c s="36">
        <v>0</v>
      </c>
      <c s="36">
        <f>ROUND(G1640*H1640,6)</f>
      </c>
      <c r="L1640" s="38">
        <v>0</v>
      </c>
      <c s="32">
        <f>ROUND(ROUND(L1640,2)*ROUND(G1640,3),2)</f>
      </c>
      <c s="36" t="s">
        <v>53</v>
      </c>
      <c>
        <f>(M1640*21)/100</f>
      </c>
      <c t="s">
        <v>27</v>
      </c>
    </row>
    <row r="1641" spans="1:5" ht="12.75">
      <c r="A1641" s="35" t="s">
        <v>54</v>
      </c>
      <c r="E1641" s="39" t="s">
        <v>5</v>
      </c>
    </row>
    <row r="1642" spans="1:5" ht="12.75">
      <c r="A1642" s="35" t="s">
        <v>55</v>
      </c>
      <c r="E1642" s="40" t="s">
        <v>5</v>
      </c>
    </row>
    <row r="1643" spans="1:5" ht="12.75">
      <c r="A1643" t="s">
        <v>57</v>
      </c>
      <c r="E1643" s="39" t="s">
        <v>5</v>
      </c>
    </row>
    <row r="1644" spans="1:16" ht="12.75">
      <c r="A1644" t="s">
        <v>49</v>
      </c>
      <c s="34" t="s">
        <v>1517</v>
      </c>
      <c s="34" t="s">
        <v>1518</v>
      </c>
      <c s="35" t="s">
        <v>5</v>
      </c>
      <c s="6" t="s">
        <v>1519</v>
      </c>
      <c s="36" t="s">
        <v>114</v>
      </c>
      <c s="37">
        <v>590.279</v>
      </c>
      <c s="36">
        <v>0</v>
      </c>
      <c s="36">
        <f>ROUND(G1644*H1644,6)</f>
      </c>
      <c r="L1644" s="38">
        <v>0</v>
      </c>
      <c s="32">
        <f>ROUND(ROUND(L1644,2)*ROUND(G1644,3),2)</f>
      </c>
      <c s="36" t="s">
        <v>53</v>
      </c>
      <c>
        <f>(M1644*21)/100</f>
      </c>
      <c t="s">
        <v>27</v>
      </c>
    </row>
    <row r="1645" spans="1:5" ht="12.75">
      <c r="A1645" s="35" t="s">
        <v>54</v>
      </c>
      <c r="E1645" s="39" t="s">
        <v>5</v>
      </c>
    </row>
    <row r="1646" spans="1:5" ht="12.75">
      <c r="A1646" s="35" t="s">
        <v>55</v>
      </c>
      <c r="E1646" s="40" t="s">
        <v>5</v>
      </c>
    </row>
    <row r="1647" spans="1:5" ht="12.75">
      <c r="A1647" t="s">
        <v>57</v>
      </c>
      <c r="E1647" s="39" t="s">
        <v>5</v>
      </c>
    </row>
    <row r="1648" spans="1:16" ht="12.75">
      <c r="A1648" t="s">
        <v>49</v>
      </c>
      <c s="34" t="s">
        <v>1520</v>
      </c>
      <c s="34" t="s">
        <v>1521</v>
      </c>
      <c s="35" t="s">
        <v>5</v>
      </c>
      <c s="6" t="s">
        <v>1522</v>
      </c>
      <c s="36" t="s">
        <v>114</v>
      </c>
      <c s="37">
        <v>9.7</v>
      </c>
      <c s="36">
        <v>0</v>
      </c>
      <c s="36">
        <f>ROUND(G1648*H1648,6)</f>
      </c>
      <c r="L1648" s="38">
        <v>0</v>
      </c>
      <c s="32">
        <f>ROUND(ROUND(L1648,2)*ROUND(G1648,3),2)</f>
      </c>
      <c s="36" t="s">
        <v>53</v>
      </c>
      <c>
        <f>(M1648*21)/100</f>
      </c>
      <c t="s">
        <v>27</v>
      </c>
    </row>
    <row r="1649" spans="1:5" ht="12.75">
      <c r="A1649" s="35" t="s">
        <v>54</v>
      </c>
      <c r="E1649" s="39" t="s">
        <v>5</v>
      </c>
    </row>
    <row r="1650" spans="1:5" ht="12.75">
      <c r="A1650" s="35" t="s">
        <v>55</v>
      </c>
      <c r="E1650" s="40" t="s">
        <v>5</v>
      </c>
    </row>
    <row r="1651" spans="1:5" ht="12.75">
      <c r="A1651" t="s">
        <v>57</v>
      </c>
      <c r="E1651" s="39" t="s">
        <v>5</v>
      </c>
    </row>
    <row r="1652" spans="1:13" ht="12.75">
      <c r="A1652" t="s">
        <v>46</v>
      </c>
      <c r="C1652" s="31" t="s">
        <v>434</v>
      </c>
      <c r="E1652" s="33" t="s">
        <v>1523</v>
      </c>
      <c r="J1652" s="32">
        <f>0</f>
      </c>
      <c s="32">
        <f>0</f>
      </c>
      <c s="32">
        <f>0+L1653</f>
      </c>
      <c s="32">
        <f>0+M1653</f>
      </c>
    </row>
    <row r="1653" spans="1:16" ht="12.75">
      <c r="A1653" t="s">
        <v>49</v>
      </c>
      <c s="34" t="s">
        <v>1524</v>
      </c>
      <c s="34" t="s">
        <v>1525</v>
      </c>
      <c s="35" t="s">
        <v>5</v>
      </c>
      <c s="6" t="s">
        <v>1526</v>
      </c>
      <c s="36" t="s">
        <v>114</v>
      </c>
      <c s="37">
        <v>576.388</v>
      </c>
      <c s="36">
        <v>0</v>
      </c>
      <c s="36">
        <f>ROUND(G1653*H1653,6)</f>
      </c>
      <c r="L1653" s="38">
        <v>0</v>
      </c>
      <c s="32">
        <f>ROUND(ROUND(L1653,2)*ROUND(G1653,3),2)</f>
      </c>
      <c s="36" t="s">
        <v>53</v>
      </c>
      <c>
        <f>(M1653*21)/100</f>
      </c>
      <c t="s">
        <v>27</v>
      </c>
    </row>
    <row r="1654" spans="1:5" ht="12.75">
      <c r="A1654" s="35" t="s">
        <v>54</v>
      </c>
      <c r="E1654" s="39" t="s">
        <v>5</v>
      </c>
    </row>
    <row r="1655" spans="1:5" ht="12.75">
      <c r="A1655" s="35" t="s">
        <v>55</v>
      </c>
      <c r="E1655" s="40" t="s">
        <v>5</v>
      </c>
    </row>
    <row r="1656" spans="1:5" ht="12.75">
      <c r="A1656" t="s">
        <v>57</v>
      </c>
      <c r="E1656" s="39" t="s">
        <v>5</v>
      </c>
    </row>
    <row r="1657" spans="1:13" ht="12.75">
      <c r="A1657" t="s">
        <v>46</v>
      </c>
      <c r="C1657" s="31" t="s">
        <v>1527</v>
      </c>
      <c r="E1657" s="33" t="s">
        <v>1528</v>
      </c>
      <c r="J1657" s="32">
        <f>0</f>
      </c>
      <c s="32">
        <f>0</f>
      </c>
      <c s="32">
        <f>0+L1658+L1662+L1666+L1670+L1674+L1678</f>
      </c>
      <c s="32">
        <f>0+M1658+M1662+M1666+M1670+M1674+M1678</f>
      </c>
    </row>
    <row r="1658" spans="1:16" ht="12.75">
      <c r="A1658" t="s">
        <v>49</v>
      </c>
      <c s="34" t="s">
        <v>1529</v>
      </c>
      <c s="34" t="s">
        <v>1530</v>
      </c>
      <c s="35" t="s">
        <v>5</v>
      </c>
      <c s="6" t="s">
        <v>1531</v>
      </c>
      <c s="36" t="s">
        <v>1228</v>
      </c>
      <c s="37">
        <v>1</v>
      </c>
      <c s="36">
        <v>0</v>
      </c>
      <c s="36">
        <f>ROUND(G1658*H1658,6)</f>
      </c>
      <c r="L1658" s="38">
        <v>0</v>
      </c>
      <c s="32">
        <f>ROUND(ROUND(L1658,2)*ROUND(G1658,3),2)</f>
      </c>
      <c s="36" t="s">
        <v>53</v>
      </c>
      <c>
        <f>(M1658*21)/100</f>
      </c>
      <c t="s">
        <v>27</v>
      </c>
    </row>
    <row r="1659" spans="1:5" ht="12.75">
      <c r="A1659" s="35" t="s">
        <v>54</v>
      </c>
      <c r="E1659" s="39" t="s">
        <v>5</v>
      </c>
    </row>
    <row r="1660" spans="1:5" ht="12.75">
      <c r="A1660" s="35" t="s">
        <v>55</v>
      </c>
      <c r="E1660" s="40" t="s">
        <v>5</v>
      </c>
    </row>
    <row r="1661" spans="1:5" ht="12.75">
      <c r="A1661" t="s">
        <v>57</v>
      </c>
      <c r="E1661" s="39" t="s">
        <v>5</v>
      </c>
    </row>
    <row r="1662" spans="1:16" ht="12.75">
      <c r="A1662" t="s">
        <v>49</v>
      </c>
      <c s="34" t="s">
        <v>1532</v>
      </c>
      <c s="34" t="s">
        <v>1533</v>
      </c>
      <c s="35" t="s">
        <v>5</v>
      </c>
      <c s="6" t="s">
        <v>1534</v>
      </c>
      <c s="36" t="s">
        <v>1228</v>
      </c>
      <c s="37">
        <v>1</v>
      </c>
      <c s="36">
        <v>0</v>
      </c>
      <c s="36">
        <f>ROUND(G1662*H1662,6)</f>
      </c>
      <c r="L1662" s="38">
        <v>0</v>
      </c>
      <c s="32">
        <f>ROUND(ROUND(L1662,2)*ROUND(G1662,3),2)</f>
      </c>
      <c s="36" t="s">
        <v>53</v>
      </c>
      <c>
        <f>(M1662*21)/100</f>
      </c>
      <c t="s">
        <v>27</v>
      </c>
    </row>
    <row r="1663" spans="1:5" ht="12.75">
      <c r="A1663" s="35" t="s">
        <v>54</v>
      </c>
      <c r="E1663" s="39" t="s">
        <v>5</v>
      </c>
    </row>
    <row r="1664" spans="1:5" ht="12.75">
      <c r="A1664" s="35" t="s">
        <v>55</v>
      </c>
      <c r="E1664" s="40" t="s">
        <v>5</v>
      </c>
    </row>
    <row r="1665" spans="1:5" ht="12.75">
      <c r="A1665" t="s">
        <v>57</v>
      </c>
      <c r="E1665" s="39" t="s">
        <v>5</v>
      </c>
    </row>
    <row r="1666" spans="1:16" ht="25.5">
      <c r="A1666" t="s">
        <v>49</v>
      </c>
      <c s="34" t="s">
        <v>1535</v>
      </c>
      <c s="34" t="s">
        <v>1536</v>
      </c>
      <c s="35" t="s">
        <v>5</v>
      </c>
      <c s="6" t="s">
        <v>1537</v>
      </c>
      <c s="36" t="s">
        <v>1228</v>
      </c>
      <c s="37">
        <v>1</v>
      </c>
      <c s="36">
        <v>0</v>
      </c>
      <c s="36">
        <f>ROUND(G1666*H1666,6)</f>
      </c>
      <c r="L1666" s="38">
        <v>0</v>
      </c>
      <c s="32">
        <f>ROUND(ROUND(L1666,2)*ROUND(G1666,3),2)</f>
      </c>
      <c s="36" t="s">
        <v>53</v>
      </c>
      <c>
        <f>(M1666*21)/100</f>
      </c>
      <c t="s">
        <v>27</v>
      </c>
    </row>
    <row r="1667" spans="1:5" ht="12.75">
      <c r="A1667" s="35" t="s">
        <v>54</v>
      </c>
      <c r="E1667" s="39" t="s">
        <v>5</v>
      </c>
    </row>
    <row r="1668" spans="1:5" ht="12.75">
      <c r="A1668" s="35" t="s">
        <v>55</v>
      </c>
      <c r="E1668" s="40" t="s">
        <v>5</v>
      </c>
    </row>
    <row r="1669" spans="1:5" ht="12.75">
      <c r="A1669" t="s">
        <v>57</v>
      </c>
      <c r="E1669" s="39" t="s">
        <v>5</v>
      </c>
    </row>
    <row r="1670" spans="1:16" ht="25.5">
      <c r="A1670" t="s">
        <v>49</v>
      </c>
      <c s="34" t="s">
        <v>1538</v>
      </c>
      <c s="34" t="s">
        <v>1539</v>
      </c>
      <c s="35" t="s">
        <v>5</v>
      </c>
      <c s="6" t="s">
        <v>1540</v>
      </c>
      <c s="36" t="s">
        <v>1228</v>
      </c>
      <c s="37">
        <v>1</v>
      </c>
      <c s="36">
        <v>0</v>
      </c>
      <c s="36">
        <f>ROUND(G1670*H1670,6)</f>
      </c>
      <c r="L1670" s="38">
        <v>0</v>
      </c>
      <c s="32">
        <f>ROUND(ROUND(L1670,2)*ROUND(G1670,3),2)</f>
      </c>
      <c s="36" t="s">
        <v>53</v>
      </c>
      <c>
        <f>(M1670*21)/100</f>
      </c>
      <c t="s">
        <v>27</v>
      </c>
    </row>
    <row r="1671" spans="1:5" ht="12.75">
      <c r="A1671" s="35" t="s">
        <v>54</v>
      </c>
      <c r="E1671" s="39" t="s">
        <v>5</v>
      </c>
    </row>
    <row r="1672" spans="1:5" ht="12.75">
      <c r="A1672" s="35" t="s">
        <v>55</v>
      </c>
      <c r="E1672" s="40" t="s">
        <v>5</v>
      </c>
    </row>
    <row r="1673" spans="1:5" ht="12.75">
      <c r="A1673" t="s">
        <v>57</v>
      </c>
      <c r="E1673" s="39" t="s">
        <v>5</v>
      </c>
    </row>
    <row r="1674" spans="1:16" ht="12.75">
      <c r="A1674" t="s">
        <v>49</v>
      </c>
      <c s="34" t="s">
        <v>1541</v>
      </c>
      <c s="34" t="s">
        <v>1542</v>
      </c>
      <c s="35" t="s">
        <v>5</v>
      </c>
      <c s="6" t="s">
        <v>1543</v>
      </c>
      <c s="36" t="s">
        <v>1228</v>
      </c>
      <c s="37">
        <v>1</v>
      </c>
      <c s="36">
        <v>0</v>
      </c>
      <c s="36">
        <f>ROUND(G1674*H1674,6)</f>
      </c>
      <c r="L1674" s="38">
        <v>0</v>
      </c>
      <c s="32">
        <f>ROUND(ROUND(L1674,2)*ROUND(G1674,3),2)</f>
      </c>
      <c s="36" t="s">
        <v>53</v>
      </c>
      <c>
        <f>(M1674*21)/100</f>
      </c>
      <c t="s">
        <v>27</v>
      </c>
    </row>
    <row r="1675" spans="1:5" ht="12.75">
      <c r="A1675" s="35" t="s">
        <v>54</v>
      </c>
      <c r="E1675" s="39" t="s">
        <v>5</v>
      </c>
    </row>
    <row r="1676" spans="1:5" ht="12.75">
      <c r="A1676" s="35" t="s">
        <v>55</v>
      </c>
      <c r="E1676" s="40" t="s">
        <v>5</v>
      </c>
    </row>
    <row r="1677" spans="1:5" ht="12.75">
      <c r="A1677" t="s">
        <v>57</v>
      </c>
      <c r="E1677" s="39" t="s">
        <v>5</v>
      </c>
    </row>
    <row r="1678" spans="1:16" ht="12.75">
      <c r="A1678" t="s">
        <v>49</v>
      </c>
      <c s="34" t="s">
        <v>1544</v>
      </c>
      <c s="34" t="s">
        <v>1545</v>
      </c>
      <c s="35" t="s">
        <v>5</v>
      </c>
      <c s="6" t="s">
        <v>1546</v>
      </c>
      <c s="36" t="s">
        <v>1228</v>
      </c>
      <c s="37">
        <v>1</v>
      </c>
      <c s="36">
        <v>0</v>
      </c>
      <c s="36">
        <f>ROUND(G1678*H1678,6)</f>
      </c>
      <c r="L1678" s="38">
        <v>0</v>
      </c>
      <c s="32">
        <f>ROUND(ROUND(L1678,2)*ROUND(G1678,3),2)</f>
      </c>
      <c s="36" t="s">
        <v>53</v>
      </c>
      <c>
        <f>(M1678*21)/100</f>
      </c>
      <c t="s">
        <v>27</v>
      </c>
    </row>
    <row r="1679" spans="1:5" ht="12.75">
      <c r="A1679" s="35" t="s">
        <v>54</v>
      </c>
      <c r="E1679" s="39" t="s">
        <v>5</v>
      </c>
    </row>
    <row r="1680" spans="1:5" ht="12.75">
      <c r="A1680" s="35" t="s">
        <v>55</v>
      </c>
      <c r="E1680" s="40" t="s">
        <v>5</v>
      </c>
    </row>
    <row r="1681" spans="1:5" ht="12.75">
      <c r="A1681" t="s">
        <v>57</v>
      </c>
      <c r="E168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COUNTIFS(L8:L66,"=0",A8:A66,"P")+COUNTIFS(L8:L66,"",A8:A66,"P")+SUM(Q8:Q66)</f>
      </c>
    </row>
    <row r="8" spans="1:13" ht="12.75">
      <c r="A8" t="s">
        <v>44</v>
      </c>
      <c r="C8" s="28" t="s">
        <v>1549</v>
      </c>
      <c r="E8" s="30" t="s">
        <v>1548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1550</v>
      </c>
      <c r="E9" s="33" t="s">
        <v>1548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47</v>
      </c>
      <c s="34" t="s">
        <v>1551</v>
      </c>
      <c s="35" t="s">
        <v>5</v>
      </c>
      <c s="6" t="s">
        <v>1552</v>
      </c>
      <c s="36" t="s">
        <v>600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611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1553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1554</v>
      </c>
      <c s="35" t="s">
        <v>5</v>
      </c>
      <c s="6" t="s">
        <v>1552</v>
      </c>
      <c s="36" t="s">
        <v>600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611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25.5">
      <c r="A16" s="35" t="s">
        <v>55</v>
      </c>
      <c r="E16" s="40" t="s">
        <v>1553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1555</v>
      </c>
      <c s="35" t="s">
        <v>5</v>
      </c>
      <c s="6" t="s">
        <v>1556</v>
      </c>
      <c s="36" t="s">
        <v>600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611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55</v>
      </c>
      <c r="E20" s="40" t="s">
        <v>1553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1557</v>
      </c>
      <c s="35" t="s">
        <v>5</v>
      </c>
      <c s="6" t="s">
        <v>1556</v>
      </c>
      <c s="36" t="s">
        <v>600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611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25.5">
      <c r="A24" s="35" t="s">
        <v>55</v>
      </c>
      <c r="E24" s="40" t="s">
        <v>1553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1558</v>
      </c>
      <c s="35" t="s">
        <v>5</v>
      </c>
      <c s="6" t="s">
        <v>1556</v>
      </c>
      <c s="36" t="s">
        <v>600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611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25.5">
      <c r="A28" s="35" t="s">
        <v>55</v>
      </c>
      <c r="E28" s="40" t="s">
        <v>1553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70</v>
      </c>
      <c s="34" t="s">
        <v>1559</v>
      </c>
      <c s="35" t="s">
        <v>5</v>
      </c>
      <c s="6" t="s">
        <v>1556</v>
      </c>
      <c s="36" t="s">
        <v>600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611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25.5">
      <c r="A32" s="35" t="s">
        <v>55</v>
      </c>
      <c r="E32" s="40" t="s">
        <v>1553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74</v>
      </c>
      <c s="34" t="s">
        <v>1560</v>
      </c>
      <c s="35" t="s">
        <v>5</v>
      </c>
      <c s="6" t="s">
        <v>1561</v>
      </c>
      <c s="36" t="s">
        <v>600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611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55</v>
      </c>
      <c r="E36" s="40" t="s">
        <v>1553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77</v>
      </c>
      <c s="34" t="s">
        <v>1562</v>
      </c>
      <c s="35" t="s">
        <v>5</v>
      </c>
      <c s="6" t="s">
        <v>1563</v>
      </c>
      <c s="36" t="s">
        <v>600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611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25.5">
      <c r="A40" s="35" t="s">
        <v>55</v>
      </c>
      <c r="E40" s="40" t="s">
        <v>1553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80</v>
      </c>
      <c s="34" t="s">
        <v>1564</v>
      </c>
      <c s="35" t="s">
        <v>5</v>
      </c>
      <c s="6" t="s">
        <v>1563</v>
      </c>
      <c s="36" t="s">
        <v>600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611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25.5">
      <c r="A44" s="35" t="s">
        <v>55</v>
      </c>
      <c r="E44" s="40" t="s">
        <v>1553</v>
      </c>
    </row>
    <row r="45" spans="1:5" ht="12.75">
      <c r="A45" t="s">
        <v>57</v>
      </c>
      <c r="E45" s="39" t="s">
        <v>5</v>
      </c>
    </row>
    <row r="46" spans="1:16" ht="12.75">
      <c r="A46" t="s">
        <v>49</v>
      </c>
      <c s="34" t="s">
        <v>84</v>
      </c>
      <c s="34" t="s">
        <v>1565</v>
      </c>
      <c s="35" t="s">
        <v>5</v>
      </c>
      <c s="6" t="s">
        <v>1563</v>
      </c>
      <c s="36" t="s">
        <v>600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611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25.5">
      <c r="A48" s="35" t="s">
        <v>55</v>
      </c>
      <c r="E48" s="40" t="s">
        <v>1553</v>
      </c>
    </row>
    <row r="49" spans="1:5" ht="12.75">
      <c r="A49" t="s">
        <v>57</v>
      </c>
      <c r="E49" s="39" t="s">
        <v>5</v>
      </c>
    </row>
    <row r="50" spans="1:16" ht="12.75">
      <c r="A50" t="s">
        <v>49</v>
      </c>
      <c s="34" t="s">
        <v>88</v>
      </c>
      <c s="34" t="s">
        <v>1566</v>
      </c>
      <c s="35" t="s">
        <v>5</v>
      </c>
      <c s="6" t="s">
        <v>1567</v>
      </c>
      <c s="36" t="s">
        <v>600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611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25.5">
      <c r="A52" s="35" t="s">
        <v>55</v>
      </c>
      <c r="E52" s="40" t="s">
        <v>1553</v>
      </c>
    </row>
    <row r="53" spans="1:5" ht="12.75">
      <c r="A53" t="s">
        <v>57</v>
      </c>
      <c r="E53" s="39" t="s">
        <v>5</v>
      </c>
    </row>
    <row r="54" spans="1:16" ht="12.75">
      <c r="A54" t="s">
        <v>49</v>
      </c>
      <c s="34" t="s">
        <v>92</v>
      </c>
      <c s="34" t="s">
        <v>1568</v>
      </c>
      <c s="35" t="s">
        <v>5</v>
      </c>
      <c s="6" t="s">
        <v>1569</v>
      </c>
      <c s="36" t="s">
        <v>600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611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25.5">
      <c r="A56" s="35" t="s">
        <v>55</v>
      </c>
      <c r="E56" s="40" t="s">
        <v>1553</v>
      </c>
    </row>
    <row r="57" spans="1:5" ht="12.75">
      <c r="A57" t="s">
        <v>57</v>
      </c>
      <c r="E57" s="39" t="s">
        <v>5</v>
      </c>
    </row>
    <row r="58" spans="1:16" ht="12.75">
      <c r="A58" t="s">
        <v>49</v>
      </c>
      <c s="34" t="s">
        <v>97</v>
      </c>
      <c s="34" t="s">
        <v>1570</v>
      </c>
      <c s="35" t="s">
        <v>5</v>
      </c>
      <c s="6" t="s">
        <v>1571</v>
      </c>
      <c s="36" t="s">
        <v>600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611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25.5">
      <c r="A60" s="35" t="s">
        <v>55</v>
      </c>
      <c r="E60" s="40" t="s">
        <v>1553</v>
      </c>
    </row>
    <row r="61" spans="1:5" ht="12.75">
      <c r="A61" t="s">
        <v>57</v>
      </c>
      <c r="E61" s="39" t="s">
        <v>5</v>
      </c>
    </row>
    <row r="62" spans="1:16" ht="12.75">
      <c r="A62" t="s">
        <v>49</v>
      </c>
      <c s="34" t="s">
        <v>100</v>
      </c>
      <c s="34" t="s">
        <v>1572</v>
      </c>
      <c s="35" t="s">
        <v>5</v>
      </c>
      <c s="6" t="s">
        <v>1573</v>
      </c>
      <c s="36" t="s">
        <v>600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611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25.5">
      <c r="A64" s="35" t="s">
        <v>55</v>
      </c>
      <c r="E64" s="40" t="s">
        <v>1553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104</v>
      </c>
      <c s="34" t="s">
        <v>1574</v>
      </c>
      <c s="35" t="s">
        <v>5</v>
      </c>
      <c s="6" t="s">
        <v>1575</v>
      </c>
      <c s="36" t="s">
        <v>600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611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25.5">
      <c r="A68" s="35" t="s">
        <v>55</v>
      </c>
      <c r="E68" s="40" t="s">
        <v>1553</v>
      </c>
    </row>
    <row r="69" spans="1:5" ht="12.75">
      <c r="A69" t="s">
        <v>57</v>
      </c>
      <c r="E6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1578</v>
      </c>
      <c r="E8" s="30" t="s">
        <v>1577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1579</v>
      </c>
      <c r="E9" s="33" t="s">
        <v>1577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47</v>
      </c>
      <c s="34" t="s">
        <v>1580</v>
      </c>
      <c s="35" t="s">
        <v>5</v>
      </c>
      <c s="6" t="s">
        <v>1581</v>
      </c>
      <c s="36" t="s">
        <v>600</v>
      </c>
      <c s="37">
        <v>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611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1582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1583</v>
      </c>
      <c s="35" t="s">
        <v>5</v>
      </c>
      <c s="6" t="s">
        <v>1584</v>
      </c>
      <c s="36" t="s">
        <v>600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611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25.5">
      <c r="A16" s="35" t="s">
        <v>55</v>
      </c>
      <c r="E16" s="40" t="s">
        <v>1582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1585</v>
      </c>
      <c s="35" t="s">
        <v>5</v>
      </c>
      <c s="6" t="s">
        <v>1586</v>
      </c>
      <c s="36" t="s">
        <v>600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611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55</v>
      </c>
      <c r="E20" s="40" t="s">
        <v>1582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1587</v>
      </c>
      <c s="35" t="s">
        <v>5</v>
      </c>
      <c s="6" t="s">
        <v>1588</v>
      </c>
      <c s="36" t="s">
        <v>600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611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25.5">
      <c r="A24" s="35" t="s">
        <v>55</v>
      </c>
      <c r="E24" s="40" t="s">
        <v>1582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1589</v>
      </c>
      <c s="35" t="s">
        <v>5</v>
      </c>
      <c s="6" t="s">
        <v>1590</v>
      </c>
      <c s="36" t="s">
        <v>600</v>
      </c>
      <c s="37">
        <v>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611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25.5">
      <c r="A28" s="35" t="s">
        <v>55</v>
      </c>
      <c r="E28" s="40" t="s">
        <v>1582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70</v>
      </c>
      <c s="34" t="s">
        <v>1591</v>
      </c>
      <c s="35" t="s">
        <v>5</v>
      </c>
      <c s="6" t="s">
        <v>1592</v>
      </c>
      <c s="36" t="s">
        <v>600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611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25.5">
      <c r="A32" s="35" t="s">
        <v>55</v>
      </c>
      <c r="E32" s="40" t="s">
        <v>1582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74</v>
      </c>
      <c s="34" t="s">
        <v>1593</v>
      </c>
      <c s="35" t="s">
        <v>5</v>
      </c>
      <c s="6" t="s">
        <v>1594</v>
      </c>
      <c s="36" t="s">
        <v>600</v>
      </c>
      <c s="37">
        <v>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611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55</v>
      </c>
      <c r="E36" s="40" t="s">
        <v>1582</v>
      </c>
    </row>
    <row r="37" spans="1:5" ht="12.75">
      <c r="A37" t="s">
        <v>57</v>
      </c>
      <c r="E3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COUNTIFS(L8:L359,"=0",A8:A359,"P")+COUNTIFS(L8:L359,"",A8:A359,"P")+SUM(Q8:Q359)</f>
      </c>
    </row>
    <row r="8" spans="1:13" ht="12.75">
      <c r="A8" t="s">
        <v>44</v>
      </c>
      <c r="C8" s="28" t="s">
        <v>1597</v>
      </c>
      <c r="E8" s="30" t="s">
        <v>1596</v>
      </c>
      <c r="J8" s="29">
        <f>0+J9+J42+J123+J272+J329+J334</f>
      </c>
      <c s="29">
        <f>0+K9+K42+K123+K272+K329+K334</f>
      </c>
      <c s="29">
        <f>0+L9+L42+L123+L272+L329+L334</f>
      </c>
      <c s="29">
        <f>0+M9+M42+M123+M272+M329+M334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47</v>
      </c>
      <c s="34" t="s">
        <v>50</v>
      </c>
      <c s="35" t="s">
        <v>5</v>
      </c>
      <c s="6" t="s">
        <v>51</v>
      </c>
      <c s="36" t="s">
        <v>52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68</v>
      </c>
      <c s="35" t="s">
        <v>5</v>
      </c>
      <c s="6" t="s">
        <v>69</v>
      </c>
      <c s="36" t="s">
        <v>52</v>
      </c>
      <c s="37">
        <v>7.35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71</v>
      </c>
      <c s="35" t="s">
        <v>5</v>
      </c>
      <c s="6" t="s">
        <v>72</v>
      </c>
      <c s="36" t="s">
        <v>52</v>
      </c>
      <c s="37">
        <v>73.5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75</v>
      </c>
      <c s="35" t="s">
        <v>5</v>
      </c>
      <c s="6" t="s">
        <v>76</v>
      </c>
      <c s="36" t="s">
        <v>52</v>
      </c>
      <c s="37">
        <v>7.35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78</v>
      </c>
      <c s="35" t="s">
        <v>5</v>
      </c>
      <c s="6" t="s">
        <v>79</v>
      </c>
      <c s="36" t="s">
        <v>52</v>
      </c>
      <c s="37">
        <v>7.35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70</v>
      </c>
      <c s="34" t="s">
        <v>81</v>
      </c>
      <c s="35" t="s">
        <v>5</v>
      </c>
      <c s="6" t="s">
        <v>82</v>
      </c>
      <c s="36" t="s">
        <v>52</v>
      </c>
      <c s="37">
        <v>17.65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74</v>
      </c>
      <c s="34" t="s">
        <v>1598</v>
      </c>
      <c s="35" t="s">
        <v>5</v>
      </c>
      <c s="6" t="s">
        <v>1599</v>
      </c>
      <c s="36" t="s">
        <v>52</v>
      </c>
      <c s="37">
        <v>7.35</v>
      </c>
      <c s="36">
        <v>1.7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77</v>
      </c>
      <c s="34" t="s">
        <v>85</v>
      </c>
      <c s="35" t="s">
        <v>5</v>
      </c>
      <c s="6" t="s">
        <v>86</v>
      </c>
      <c s="36" t="s">
        <v>52</v>
      </c>
      <c s="37">
        <v>7.35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</v>
      </c>
    </row>
    <row r="41" spans="1:5" ht="12.75">
      <c r="A41" t="s">
        <v>57</v>
      </c>
      <c r="E41" s="39" t="s">
        <v>5</v>
      </c>
    </row>
    <row r="42" spans="1:13" ht="12.75">
      <c r="A42" t="s">
        <v>46</v>
      </c>
      <c r="C42" s="31" t="s">
        <v>1600</v>
      </c>
      <c r="E42" s="33" t="s">
        <v>1601</v>
      </c>
      <c r="J42" s="32">
        <f>0</f>
      </c>
      <c s="32">
        <f>0</f>
      </c>
      <c s="32">
        <f>0+L43+L47+L51+L55+L59+L63+L67+L71+L75+L79+L83+L87+L91+L95+L99+L103+L107+L111+L115+L119</f>
      </c>
      <c s="32">
        <f>0+M43+M47+M51+M55+M59+M63+M67+M71+M75+M79+M83+M87+M91+M95+M99+M103+M107+M111+M115+M119</f>
      </c>
    </row>
    <row r="43" spans="1:16" ht="12.75">
      <c r="A43" t="s">
        <v>49</v>
      </c>
      <c s="34" t="s">
        <v>80</v>
      </c>
      <c s="34" t="s">
        <v>1602</v>
      </c>
      <c s="35" t="s">
        <v>5</v>
      </c>
      <c s="6" t="s">
        <v>1603</v>
      </c>
      <c s="36" t="s">
        <v>149</v>
      </c>
      <c s="37">
        <v>1</v>
      </c>
      <c s="36">
        <v>0.0232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5</v>
      </c>
    </row>
    <row r="46" spans="1:5" ht="12.75">
      <c r="A46" t="s">
        <v>57</v>
      </c>
      <c r="E46" s="39" t="s">
        <v>5</v>
      </c>
    </row>
    <row r="47" spans="1:16" ht="12.75">
      <c r="A47" t="s">
        <v>49</v>
      </c>
      <c s="34" t="s">
        <v>84</v>
      </c>
      <c s="34" t="s">
        <v>1604</v>
      </c>
      <c s="35" t="s">
        <v>5</v>
      </c>
      <c s="6" t="s">
        <v>1605</v>
      </c>
      <c s="36" t="s">
        <v>149</v>
      </c>
      <c s="37">
        <v>1</v>
      </c>
      <c s="36">
        <v>0.0232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5</v>
      </c>
    </row>
    <row r="50" spans="1:5" ht="12.75">
      <c r="A50" t="s">
        <v>57</v>
      </c>
      <c r="E50" s="39" t="s">
        <v>5</v>
      </c>
    </row>
    <row r="51" spans="1:16" ht="12.75">
      <c r="A51" t="s">
        <v>49</v>
      </c>
      <c s="34" t="s">
        <v>88</v>
      </c>
      <c s="34" t="s">
        <v>1606</v>
      </c>
      <c s="35" t="s">
        <v>5</v>
      </c>
      <c s="6" t="s">
        <v>1607</v>
      </c>
      <c s="36" t="s">
        <v>149</v>
      </c>
      <c s="37">
        <v>1</v>
      </c>
      <c s="36">
        <v>0.0232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5</v>
      </c>
    </row>
    <row r="54" spans="1:5" ht="12.75">
      <c r="A54" t="s">
        <v>57</v>
      </c>
      <c r="E54" s="39" t="s">
        <v>5</v>
      </c>
    </row>
    <row r="55" spans="1:16" ht="12.75">
      <c r="A55" t="s">
        <v>49</v>
      </c>
      <c s="34" t="s">
        <v>92</v>
      </c>
      <c s="34" t="s">
        <v>1608</v>
      </c>
      <c s="35" t="s">
        <v>5</v>
      </c>
      <c s="6" t="s">
        <v>1609</v>
      </c>
      <c s="36" t="s">
        <v>149</v>
      </c>
      <c s="37">
        <v>12</v>
      </c>
      <c s="36">
        <v>0.00118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5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97</v>
      </c>
      <c s="34" t="s">
        <v>1610</v>
      </c>
      <c s="35" t="s">
        <v>5</v>
      </c>
      <c s="6" t="s">
        <v>1611</v>
      </c>
      <c s="36" t="s">
        <v>149</v>
      </c>
      <c s="37">
        <v>2</v>
      </c>
      <c s="36">
        <v>0.00158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5</v>
      </c>
    </row>
    <row r="62" spans="1:5" ht="12.75">
      <c r="A62" t="s">
        <v>57</v>
      </c>
      <c r="E62" s="39" t="s">
        <v>5</v>
      </c>
    </row>
    <row r="63" spans="1:16" ht="12.75">
      <c r="A63" t="s">
        <v>49</v>
      </c>
      <c s="34" t="s">
        <v>100</v>
      </c>
      <c s="34" t="s">
        <v>1612</v>
      </c>
      <c s="35" t="s">
        <v>5</v>
      </c>
      <c s="6" t="s">
        <v>1613</v>
      </c>
      <c s="36" t="s">
        <v>144</v>
      </c>
      <c s="37">
        <v>115</v>
      </c>
      <c s="36">
        <v>0.00034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5</v>
      </c>
    </row>
    <row r="66" spans="1:5" ht="12.75">
      <c r="A66" t="s">
        <v>57</v>
      </c>
      <c r="E66" s="39" t="s">
        <v>5</v>
      </c>
    </row>
    <row r="67" spans="1:16" ht="12.75">
      <c r="A67" t="s">
        <v>49</v>
      </c>
      <c s="34" t="s">
        <v>104</v>
      </c>
      <c s="34" t="s">
        <v>1614</v>
      </c>
      <c s="35" t="s">
        <v>5</v>
      </c>
      <c s="6" t="s">
        <v>1615</v>
      </c>
      <c s="36" t="s">
        <v>144</v>
      </c>
      <c s="37">
        <v>8</v>
      </c>
      <c s="36">
        <v>0.00038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5</v>
      </c>
    </row>
    <row r="70" spans="1:5" ht="12.75">
      <c r="A70" t="s">
        <v>57</v>
      </c>
      <c r="E70" s="39" t="s">
        <v>5</v>
      </c>
    </row>
    <row r="71" spans="1:16" ht="12.75">
      <c r="A71" t="s">
        <v>49</v>
      </c>
      <c s="34" t="s">
        <v>108</v>
      </c>
      <c s="34" t="s">
        <v>1616</v>
      </c>
      <c s="35" t="s">
        <v>5</v>
      </c>
      <c s="6" t="s">
        <v>1617</v>
      </c>
      <c s="36" t="s">
        <v>144</v>
      </c>
      <c s="37">
        <v>91</v>
      </c>
      <c s="36">
        <v>0.00047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5</v>
      </c>
    </row>
    <row r="74" spans="1:5" ht="12.75">
      <c r="A74" t="s">
        <v>57</v>
      </c>
      <c r="E74" s="39" t="s">
        <v>5</v>
      </c>
    </row>
    <row r="75" spans="1:16" ht="12.75">
      <c r="A75" t="s">
        <v>49</v>
      </c>
      <c s="34" t="s">
        <v>111</v>
      </c>
      <c s="34" t="s">
        <v>1618</v>
      </c>
      <c s="35" t="s">
        <v>5</v>
      </c>
      <c s="6" t="s">
        <v>1619</v>
      </c>
      <c s="36" t="s">
        <v>144</v>
      </c>
      <c s="37">
        <v>9</v>
      </c>
      <c s="36">
        <v>0.0007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5</v>
      </c>
    </row>
    <row r="78" spans="1:5" ht="12.75">
      <c r="A78" t="s">
        <v>57</v>
      </c>
      <c r="E78" s="39" t="s">
        <v>5</v>
      </c>
    </row>
    <row r="79" spans="1:16" ht="12.75">
      <c r="A79" t="s">
        <v>49</v>
      </c>
      <c s="34" t="s">
        <v>117</v>
      </c>
      <c s="34" t="s">
        <v>1618</v>
      </c>
      <c s="35" t="s">
        <v>47</v>
      </c>
      <c s="6" t="s">
        <v>1620</v>
      </c>
      <c s="36" t="s">
        <v>144</v>
      </c>
      <c s="37">
        <v>3</v>
      </c>
      <c s="36">
        <v>0.0007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5</v>
      </c>
    </row>
    <row r="82" spans="1:5" ht="12.75">
      <c r="A82" t="s">
        <v>57</v>
      </c>
      <c r="E82" s="39" t="s">
        <v>5</v>
      </c>
    </row>
    <row r="83" spans="1:16" ht="12.75">
      <c r="A83" t="s">
        <v>49</v>
      </c>
      <c s="34" t="s">
        <v>121</v>
      </c>
      <c s="34" t="s">
        <v>1621</v>
      </c>
      <c s="35" t="s">
        <v>5</v>
      </c>
      <c s="6" t="s">
        <v>1622</v>
      </c>
      <c s="36" t="s">
        <v>144</v>
      </c>
      <c s="37">
        <v>75</v>
      </c>
      <c s="36">
        <v>0.00131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5</v>
      </c>
    </row>
    <row r="86" spans="1:5" ht="12.75">
      <c r="A86" t="s">
        <v>57</v>
      </c>
      <c r="E86" s="39" t="s">
        <v>5</v>
      </c>
    </row>
    <row r="87" spans="1:16" ht="12.75">
      <c r="A87" t="s">
        <v>49</v>
      </c>
      <c s="34" t="s">
        <v>125</v>
      </c>
      <c s="34" t="s">
        <v>1623</v>
      </c>
      <c s="35" t="s">
        <v>5</v>
      </c>
      <c s="6" t="s">
        <v>1624</v>
      </c>
      <c s="36" t="s">
        <v>144</v>
      </c>
      <c s="37">
        <v>83</v>
      </c>
      <c s="36">
        <v>0.00161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5</v>
      </c>
    </row>
    <row r="90" spans="1:5" ht="12.75">
      <c r="A90" t="s">
        <v>57</v>
      </c>
      <c r="E90" s="39" t="s">
        <v>5</v>
      </c>
    </row>
    <row r="91" spans="1:16" ht="12.75">
      <c r="A91" t="s">
        <v>49</v>
      </c>
      <c s="34" t="s">
        <v>129</v>
      </c>
      <c s="34" t="s">
        <v>1625</v>
      </c>
      <c s="35" t="s">
        <v>5</v>
      </c>
      <c s="6" t="s">
        <v>1626</v>
      </c>
      <c s="36" t="s">
        <v>144</v>
      </c>
      <c s="37">
        <v>35</v>
      </c>
      <c s="36">
        <v>0.00357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</v>
      </c>
    </row>
    <row r="94" spans="1:5" ht="12.75">
      <c r="A94" t="s">
        <v>57</v>
      </c>
      <c r="E94" s="39" t="s">
        <v>5</v>
      </c>
    </row>
    <row r="95" spans="1:16" ht="12.75">
      <c r="A95" t="s">
        <v>49</v>
      </c>
      <c s="34" t="s">
        <v>133</v>
      </c>
      <c s="34" t="s">
        <v>1627</v>
      </c>
      <c s="35" t="s">
        <v>5</v>
      </c>
      <c s="6" t="s">
        <v>1628</v>
      </c>
      <c s="36" t="s">
        <v>144</v>
      </c>
      <c s="37">
        <v>13</v>
      </c>
      <c s="36">
        <v>0.00035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</v>
      </c>
    </row>
    <row r="98" spans="1:5" ht="12.75">
      <c r="A98" t="s">
        <v>57</v>
      </c>
      <c r="E98" s="39" t="s">
        <v>5</v>
      </c>
    </row>
    <row r="99" spans="1:16" ht="12.75">
      <c r="A99" t="s">
        <v>49</v>
      </c>
      <c s="34" t="s">
        <v>137</v>
      </c>
      <c s="34" t="s">
        <v>1629</v>
      </c>
      <c s="35" t="s">
        <v>5</v>
      </c>
      <c s="6" t="s">
        <v>1630</v>
      </c>
      <c s="36" t="s">
        <v>144</v>
      </c>
      <c s="37">
        <v>10</v>
      </c>
      <c s="36">
        <v>0.00052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5</v>
      </c>
    </row>
    <row r="102" spans="1:5" ht="12.75">
      <c r="A102" t="s">
        <v>57</v>
      </c>
      <c r="E102" s="39" t="s">
        <v>5</v>
      </c>
    </row>
    <row r="103" spans="1:16" ht="12.75">
      <c r="A103" t="s">
        <v>49</v>
      </c>
      <c s="34" t="s">
        <v>141</v>
      </c>
      <c s="34" t="s">
        <v>1631</v>
      </c>
      <c s="35" t="s">
        <v>5</v>
      </c>
      <c s="6" t="s">
        <v>1632</v>
      </c>
      <c s="36" t="s">
        <v>149</v>
      </c>
      <c s="37">
        <v>1</v>
      </c>
      <c s="36">
        <v>0.0028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5</v>
      </c>
    </row>
    <row r="106" spans="1:5" ht="12.75">
      <c r="A106" t="s">
        <v>57</v>
      </c>
      <c r="E106" s="39" t="s">
        <v>5</v>
      </c>
    </row>
    <row r="107" spans="1:16" ht="12.75">
      <c r="A107" t="s">
        <v>49</v>
      </c>
      <c s="34" t="s">
        <v>146</v>
      </c>
      <c s="34" t="s">
        <v>1633</v>
      </c>
      <c s="35" t="s">
        <v>5</v>
      </c>
      <c s="6" t="s">
        <v>1634</v>
      </c>
      <c s="36" t="s">
        <v>149</v>
      </c>
      <c s="37">
        <v>4</v>
      </c>
      <c s="36">
        <v>0.0038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</v>
      </c>
    </row>
    <row r="110" spans="1:5" ht="12.75">
      <c r="A110" t="s">
        <v>57</v>
      </c>
      <c r="E110" s="39" t="s">
        <v>5</v>
      </c>
    </row>
    <row r="111" spans="1:16" ht="12.75">
      <c r="A111" t="s">
        <v>49</v>
      </c>
      <c s="34" t="s">
        <v>151</v>
      </c>
      <c s="34" t="s">
        <v>1635</v>
      </c>
      <c s="35" t="s">
        <v>5</v>
      </c>
      <c s="6" t="s">
        <v>1636</v>
      </c>
      <c s="36" t="s">
        <v>149</v>
      </c>
      <c s="37">
        <v>2</v>
      </c>
      <c s="36">
        <v>0.00049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5</v>
      </c>
    </row>
    <row r="114" spans="1:5" ht="12.75">
      <c r="A114" t="s">
        <v>57</v>
      </c>
      <c r="E114" s="39" t="s">
        <v>5</v>
      </c>
    </row>
    <row r="115" spans="1:16" ht="12.75">
      <c r="A115" t="s">
        <v>49</v>
      </c>
      <c s="34" t="s">
        <v>155</v>
      </c>
      <c s="34" t="s">
        <v>1637</v>
      </c>
      <c s="35" t="s">
        <v>5</v>
      </c>
      <c s="6" t="s">
        <v>1638</v>
      </c>
      <c s="36" t="s">
        <v>144</v>
      </c>
      <c s="37">
        <v>442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5</v>
      </c>
    </row>
    <row r="118" spans="1:5" ht="12.75">
      <c r="A118" t="s">
        <v>57</v>
      </c>
      <c r="E118" s="39" t="s">
        <v>5</v>
      </c>
    </row>
    <row r="119" spans="1:16" ht="12.75">
      <c r="A119" t="s">
        <v>49</v>
      </c>
      <c s="34" t="s">
        <v>159</v>
      </c>
      <c s="34" t="s">
        <v>1639</v>
      </c>
      <c s="35" t="s">
        <v>5</v>
      </c>
      <c s="6" t="s">
        <v>1640</v>
      </c>
      <c s="36" t="s">
        <v>114</v>
      </c>
      <c s="37">
        <v>0.566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</v>
      </c>
    </row>
    <row r="122" spans="1:5" ht="12.75">
      <c r="A122" t="s">
        <v>57</v>
      </c>
      <c r="E122" s="39" t="s">
        <v>5</v>
      </c>
    </row>
    <row r="123" spans="1:13" ht="12.75">
      <c r="A123" t="s">
        <v>46</v>
      </c>
      <c r="C123" s="31" t="s">
        <v>1641</v>
      </c>
      <c r="E123" s="33" t="s">
        <v>1642</v>
      </c>
      <c r="J123" s="32">
        <f>0</f>
      </c>
      <c s="32">
        <f>0</f>
      </c>
      <c s="32">
        <f>0+L124+L128+L132+L136+L140+L144+L148+L152+L156+L160+L164+L168+L172+L176+L180+L184+L188+L192+L196+L200+L204+L208+L212+L216+L220+L224+L228+L232+L236+L240+L244+L248+L252+L256+L260+L264+L268</f>
      </c>
      <c s="32">
        <f>0+M124+M128+M132+M136+M140+M144+M148+M152+M156+M160+M164+M168+M172+M176+M180+M184+M188+M192+M196+M200+M204+M208+M212+M216+M220+M224+M228+M232+M236+M240+M244+M248+M252+M256+M260+M264+M268</f>
      </c>
    </row>
    <row r="124" spans="1:16" ht="12.75">
      <c r="A124" t="s">
        <v>49</v>
      </c>
      <c s="34" t="s">
        <v>163</v>
      </c>
      <c s="34" t="s">
        <v>1643</v>
      </c>
      <c s="35" t="s">
        <v>5</v>
      </c>
      <c s="6" t="s">
        <v>1644</v>
      </c>
      <c s="36" t="s">
        <v>144</v>
      </c>
      <c s="37">
        <v>52</v>
      </c>
      <c s="36">
        <v>0.0159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55</v>
      </c>
      <c r="E126" s="40" t="s">
        <v>5</v>
      </c>
    </row>
    <row r="127" spans="1:5" ht="12.75">
      <c r="A127" t="s">
        <v>57</v>
      </c>
      <c r="E127" s="39" t="s">
        <v>5</v>
      </c>
    </row>
    <row r="128" spans="1:16" ht="12.75">
      <c r="A128" t="s">
        <v>49</v>
      </c>
      <c s="34" t="s">
        <v>167</v>
      </c>
      <c s="34" t="s">
        <v>1645</v>
      </c>
      <c s="35" t="s">
        <v>5</v>
      </c>
      <c s="6" t="s">
        <v>1646</v>
      </c>
      <c s="36" t="s">
        <v>144</v>
      </c>
      <c s="37">
        <v>11</v>
      </c>
      <c s="36">
        <v>0.01387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</v>
      </c>
    </row>
    <row r="130" spans="1:5" ht="12.75">
      <c r="A130" s="35" t="s">
        <v>55</v>
      </c>
      <c r="E130" s="40" t="s">
        <v>5</v>
      </c>
    </row>
    <row r="131" spans="1:5" ht="12.75">
      <c r="A131" t="s">
        <v>57</v>
      </c>
      <c r="E131" s="39" t="s">
        <v>5</v>
      </c>
    </row>
    <row r="132" spans="1:16" ht="12.75">
      <c r="A132" t="s">
        <v>49</v>
      </c>
      <c s="34" t="s">
        <v>171</v>
      </c>
      <c s="34" t="s">
        <v>1647</v>
      </c>
      <c s="35" t="s">
        <v>5</v>
      </c>
      <c s="6" t="s">
        <v>1648</v>
      </c>
      <c s="36" t="s">
        <v>144</v>
      </c>
      <c s="37">
        <v>35</v>
      </c>
      <c s="36">
        <v>0.01608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5</v>
      </c>
    </row>
    <row r="134" spans="1:5" ht="12.75">
      <c r="A134" s="35" t="s">
        <v>55</v>
      </c>
      <c r="E134" s="40" t="s">
        <v>5</v>
      </c>
    </row>
    <row r="135" spans="1:5" ht="12.75">
      <c r="A135" t="s">
        <v>57</v>
      </c>
      <c r="E135" s="39" t="s">
        <v>5</v>
      </c>
    </row>
    <row r="136" spans="1:16" ht="12.75">
      <c r="A136" t="s">
        <v>49</v>
      </c>
      <c s="34" t="s">
        <v>175</v>
      </c>
      <c s="34" t="s">
        <v>1649</v>
      </c>
      <c s="35" t="s">
        <v>5</v>
      </c>
      <c s="6" t="s">
        <v>1650</v>
      </c>
      <c s="36" t="s">
        <v>144</v>
      </c>
      <c s="37">
        <v>13</v>
      </c>
      <c s="36">
        <v>0.02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5</v>
      </c>
    </row>
    <row r="138" spans="1:5" ht="12.75">
      <c r="A138" s="35" t="s">
        <v>55</v>
      </c>
      <c r="E138" s="40" t="s">
        <v>5</v>
      </c>
    </row>
    <row r="139" spans="1:5" ht="12.75">
      <c r="A139" t="s">
        <v>57</v>
      </c>
      <c r="E139" s="39" t="s">
        <v>5</v>
      </c>
    </row>
    <row r="140" spans="1:16" ht="12.75">
      <c r="A140" t="s">
        <v>49</v>
      </c>
      <c s="34" t="s">
        <v>179</v>
      </c>
      <c s="34" t="s">
        <v>1651</v>
      </c>
      <c s="35" t="s">
        <v>5</v>
      </c>
      <c s="6" t="s">
        <v>1652</v>
      </c>
      <c s="36" t="s">
        <v>144</v>
      </c>
      <c s="37">
        <v>45</v>
      </c>
      <c s="36">
        <v>0.00046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5</v>
      </c>
    </row>
    <row r="142" spans="1:5" ht="12.75">
      <c r="A142" s="35" t="s">
        <v>55</v>
      </c>
      <c r="E142" s="40" t="s">
        <v>5</v>
      </c>
    </row>
    <row r="143" spans="1:5" ht="12.75">
      <c r="A143" t="s">
        <v>57</v>
      </c>
      <c r="E143" s="39" t="s">
        <v>5</v>
      </c>
    </row>
    <row r="144" spans="1:16" ht="12.75">
      <c r="A144" t="s">
        <v>49</v>
      </c>
      <c s="34" t="s">
        <v>183</v>
      </c>
      <c s="34" t="s">
        <v>1651</v>
      </c>
      <c s="35" t="s">
        <v>47</v>
      </c>
      <c s="6" t="s">
        <v>1653</v>
      </c>
      <c s="36" t="s">
        <v>144</v>
      </c>
      <c s="37">
        <v>130</v>
      </c>
      <c s="36">
        <v>0.00046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5</v>
      </c>
    </row>
    <row r="146" spans="1:5" ht="12.75">
      <c r="A146" s="35" t="s">
        <v>55</v>
      </c>
      <c r="E146" s="40" t="s">
        <v>5</v>
      </c>
    </row>
    <row r="147" spans="1:5" ht="12.75">
      <c r="A147" t="s">
        <v>57</v>
      </c>
      <c r="E147" s="39" t="s">
        <v>5</v>
      </c>
    </row>
    <row r="148" spans="1:16" ht="12.75">
      <c r="A148" t="s">
        <v>49</v>
      </c>
      <c s="34" t="s">
        <v>187</v>
      </c>
      <c s="34" t="s">
        <v>1654</v>
      </c>
      <c s="35" t="s">
        <v>5</v>
      </c>
      <c s="6" t="s">
        <v>1655</v>
      </c>
      <c s="36" t="s">
        <v>144</v>
      </c>
      <c s="37">
        <v>78</v>
      </c>
      <c s="36">
        <v>0.00058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12.75">
      <c r="A149" s="35" t="s">
        <v>54</v>
      </c>
      <c r="E149" s="39" t="s">
        <v>5</v>
      </c>
    </row>
    <row r="150" spans="1:5" ht="12.75">
      <c r="A150" s="35" t="s">
        <v>55</v>
      </c>
      <c r="E150" s="40" t="s">
        <v>5</v>
      </c>
    </row>
    <row r="151" spans="1:5" ht="12.75">
      <c r="A151" t="s">
        <v>57</v>
      </c>
      <c r="E151" s="39" t="s">
        <v>5</v>
      </c>
    </row>
    <row r="152" spans="1:16" ht="12.75">
      <c r="A152" t="s">
        <v>49</v>
      </c>
      <c s="34" t="s">
        <v>191</v>
      </c>
      <c s="34" t="s">
        <v>1656</v>
      </c>
      <c s="35" t="s">
        <v>5</v>
      </c>
      <c s="6" t="s">
        <v>1657</v>
      </c>
      <c s="36" t="s">
        <v>144</v>
      </c>
      <c s="37">
        <v>215</v>
      </c>
      <c s="36">
        <v>0.00074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5</v>
      </c>
    </row>
    <row r="154" spans="1:5" ht="12.75">
      <c r="A154" s="35" t="s">
        <v>55</v>
      </c>
      <c r="E154" s="40" t="s">
        <v>5</v>
      </c>
    </row>
    <row r="155" spans="1:5" ht="12.75">
      <c r="A155" t="s">
        <v>57</v>
      </c>
      <c r="E155" s="39" t="s">
        <v>5</v>
      </c>
    </row>
    <row r="156" spans="1:16" ht="12.75">
      <c r="A156" t="s">
        <v>49</v>
      </c>
      <c s="34" t="s">
        <v>195</v>
      </c>
      <c s="34" t="s">
        <v>1658</v>
      </c>
      <c s="35" t="s">
        <v>5</v>
      </c>
      <c s="6" t="s">
        <v>1659</v>
      </c>
      <c s="36" t="s">
        <v>144</v>
      </c>
      <c s="37">
        <v>58</v>
      </c>
      <c s="36">
        <v>0.00111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5</v>
      </c>
    </row>
    <row r="158" spans="1:5" ht="12.75">
      <c r="A158" s="35" t="s">
        <v>55</v>
      </c>
      <c r="E158" s="40" t="s">
        <v>5</v>
      </c>
    </row>
    <row r="159" spans="1:5" ht="12.75">
      <c r="A159" t="s">
        <v>57</v>
      </c>
      <c r="E159" s="39" t="s">
        <v>5</v>
      </c>
    </row>
    <row r="160" spans="1:16" ht="12.75">
      <c r="A160" t="s">
        <v>49</v>
      </c>
      <c s="34" t="s">
        <v>199</v>
      </c>
      <c s="34" t="s">
        <v>1660</v>
      </c>
      <c s="35" t="s">
        <v>5</v>
      </c>
      <c s="6" t="s">
        <v>1661</v>
      </c>
      <c s="36" t="s">
        <v>144</v>
      </c>
      <c s="37">
        <v>123</v>
      </c>
      <c s="36">
        <v>0.006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12.75">
      <c r="A162" s="35" t="s">
        <v>55</v>
      </c>
      <c r="E162" s="40" t="s">
        <v>5</v>
      </c>
    </row>
    <row r="163" spans="1:5" ht="12.75">
      <c r="A163" t="s">
        <v>57</v>
      </c>
      <c r="E163" s="39" t="s">
        <v>5</v>
      </c>
    </row>
    <row r="164" spans="1:16" ht="12.75">
      <c r="A164" t="s">
        <v>49</v>
      </c>
      <c s="34" t="s">
        <v>203</v>
      </c>
      <c s="34" t="s">
        <v>1662</v>
      </c>
      <c s="35" t="s">
        <v>5</v>
      </c>
      <c s="6" t="s">
        <v>1663</v>
      </c>
      <c s="36" t="s">
        <v>144</v>
      </c>
      <c s="37">
        <v>18</v>
      </c>
      <c s="36">
        <v>0.00677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5</v>
      </c>
    </row>
    <row r="166" spans="1:5" ht="12.75">
      <c r="A166" s="35" t="s">
        <v>55</v>
      </c>
      <c r="E166" s="40" t="s">
        <v>5</v>
      </c>
    </row>
    <row r="167" spans="1:5" ht="12.75">
      <c r="A167" t="s">
        <v>57</v>
      </c>
      <c r="E167" s="39" t="s">
        <v>5</v>
      </c>
    </row>
    <row r="168" spans="1:16" ht="12.75">
      <c r="A168" t="s">
        <v>49</v>
      </c>
      <c s="34" t="s">
        <v>207</v>
      </c>
      <c s="34" t="s">
        <v>1664</v>
      </c>
      <c s="35" t="s">
        <v>5</v>
      </c>
      <c s="6" t="s">
        <v>1665</v>
      </c>
      <c s="36" t="s">
        <v>144</v>
      </c>
      <c s="37">
        <v>45</v>
      </c>
      <c s="36">
        <v>2E-05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5</v>
      </c>
    </row>
    <row r="170" spans="1:5" ht="12.75">
      <c r="A170" s="35" t="s">
        <v>55</v>
      </c>
      <c r="E170" s="40" t="s">
        <v>5</v>
      </c>
    </row>
    <row r="171" spans="1:5" ht="12.75">
      <c r="A171" t="s">
        <v>57</v>
      </c>
      <c r="E171" s="39" t="s">
        <v>5</v>
      </c>
    </row>
    <row r="172" spans="1:16" ht="12.75">
      <c r="A172" t="s">
        <v>49</v>
      </c>
      <c s="34" t="s">
        <v>211</v>
      </c>
      <c s="34" t="s">
        <v>1666</v>
      </c>
      <c s="35" t="s">
        <v>5</v>
      </c>
      <c s="6" t="s">
        <v>1667</v>
      </c>
      <c s="36" t="s">
        <v>144</v>
      </c>
      <c s="37">
        <v>52</v>
      </c>
      <c s="36">
        <v>3E-05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5</v>
      </c>
    </row>
    <row r="174" spans="1:5" ht="12.75">
      <c r="A174" s="35" t="s">
        <v>55</v>
      </c>
      <c r="E174" s="40" t="s">
        <v>5</v>
      </c>
    </row>
    <row r="175" spans="1:5" ht="12.75">
      <c r="A175" t="s">
        <v>57</v>
      </c>
      <c r="E175" s="39" t="s">
        <v>5</v>
      </c>
    </row>
    <row r="176" spans="1:16" ht="12.75">
      <c r="A176" t="s">
        <v>49</v>
      </c>
      <c s="34" t="s">
        <v>215</v>
      </c>
      <c s="34" t="s">
        <v>1668</v>
      </c>
      <c s="35" t="s">
        <v>5</v>
      </c>
      <c s="6" t="s">
        <v>1669</v>
      </c>
      <c s="36" t="s">
        <v>144</v>
      </c>
      <c s="37">
        <v>32</v>
      </c>
      <c s="36">
        <v>6E-05</v>
      </c>
      <c s="36">
        <f>ROUND(G176*H176,6)</f>
      </c>
      <c r="L176" s="38">
        <v>0</v>
      </c>
      <c s="32">
        <f>ROUND(ROUND(L176,2)*ROUND(G176,3),2)</f>
      </c>
      <c s="36" t="s">
        <v>53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55</v>
      </c>
      <c r="E178" s="40" t="s">
        <v>5</v>
      </c>
    </row>
    <row r="179" spans="1:5" ht="12.75">
      <c r="A179" t="s">
        <v>57</v>
      </c>
      <c r="E179" s="39" t="s">
        <v>5</v>
      </c>
    </row>
    <row r="180" spans="1:16" ht="12.75">
      <c r="A180" t="s">
        <v>49</v>
      </c>
      <c s="34" t="s">
        <v>220</v>
      </c>
      <c s="34" t="s">
        <v>1670</v>
      </c>
      <c s="35" t="s">
        <v>5</v>
      </c>
      <c s="6" t="s">
        <v>1671</v>
      </c>
      <c s="36" t="s">
        <v>144</v>
      </c>
      <c s="37">
        <v>60</v>
      </c>
      <c s="36">
        <v>5E-05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55</v>
      </c>
      <c r="E182" s="40" t="s">
        <v>5</v>
      </c>
    </row>
    <row r="183" spans="1:5" ht="12.75">
      <c r="A183" t="s">
        <v>57</v>
      </c>
      <c r="E183" s="39" t="s">
        <v>5</v>
      </c>
    </row>
    <row r="184" spans="1:16" ht="12.75">
      <c r="A184" t="s">
        <v>49</v>
      </c>
      <c s="34" t="s">
        <v>224</v>
      </c>
      <c s="34" t="s">
        <v>1672</v>
      </c>
      <c s="35" t="s">
        <v>5</v>
      </c>
      <c s="6" t="s">
        <v>1673</v>
      </c>
      <c s="36" t="s">
        <v>144</v>
      </c>
      <c s="37">
        <v>18</v>
      </c>
      <c s="36">
        <v>9E-05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12.75">
      <c r="A185" s="35" t="s">
        <v>54</v>
      </c>
      <c r="E185" s="39" t="s">
        <v>5</v>
      </c>
    </row>
    <row r="186" spans="1:5" ht="12.75">
      <c r="A186" s="35" t="s">
        <v>55</v>
      </c>
      <c r="E186" s="40" t="s">
        <v>5</v>
      </c>
    </row>
    <row r="187" spans="1:5" ht="12.75">
      <c r="A187" t="s">
        <v>57</v>
      </c>
      <c r="E187" s="39" t="s">
        <v>5</v>
      </c>
    </row>
    <row r="188" spans="1:16" ht="12.75">
      <c r="A188" t="s">
        <v>49</v>
      </c>
      <c s="34" t="s">
        <v>228</v>
      </c>
      <c s="34" t="s">
        <v>1674</v>
      </c>
      <c s="35" t="s">
        <v>5</v>
      </c>
      <c s="6" t="s">
        <v>1675</v>
      </c>
      <c s="36" t="s">
        <v>144</v>
      </c>
      <c s="37">
        <v>58</v>
      </c>
      <c s="36">
        <v>0.00012</v>
      </c>
      <c s="36">
        <f>ROUND(G188*H188,6)</f>
      </c>
      <c r="L188" s="38">
        <v>0</v>
      </c>
      <c s="32">
        <f>ROUND(ROUND(L188,2)*ROUND(G188,3),2)</f>
      </c>
      <c s="36" t="s">
        <v>53</v>
      </c>
      <c>
        <f>(M188*21)/100</f>
      </c>
      <c t="s">
        <v>27</v>
      </c>
    </row>
    <row r="189" spans="1:5" ht="12.75">
      <c r="A189" s="35" t="s">
        <v>54</v>
      </c>
      <c r="E189" s="39" t="s">
        <v>5</v>
      </c>
    </row>
    <row r="190" spans="1:5" ht="12.75">
      <c r="A190" s="35" t="s">
        <v>55</v>
      </c>
      <c r="E190" s="40" t="s">
        <v>5</v>
      </c>
    </row>
    <row r="191" spans="1:5" ht="12.75">
      <c r="A191" t="s">
        <v>57</v>
      </c>
      <c r="E191" s="39" t="s">
        <v>5</v>
      </c>
    </row>
    <row r="192" spans="1:16" ht="12.75">
      <c r="A192" t="s">
        <v>49</v>
      </c>
      <c s="34" t="s">
        <v>231</v>
      </c>
      <c s="34" t="s">
        <v>1676</v>
      </c>
      <c s="35" t="s">
        <v>5</v>
      </c>
      <c s="6" t="s">
        <v>1677</v>
      </c>
      <c s="36" t="s">
        <v>144</v>
      </c>
      <c s="37">
        <v>10</v>
      </c>
      <c s="36">
        <v>0.00018</v>
      </c>
      <c s="36">
        <f>ROUND(G192*H192,6)</f>
      </c>
      <c r="L192" s="38">
        <v>0</v>
      </c>
      <c s="32">
        <f>ROUND(ROUND(L192,2)*ROUND(G192,3),2)</f>
      </c>
      <c s="36" t="s">
        <v>53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55</v>
      </c>
      <c r="E194" s="40" t="s">
        <v>5</v>
      </c>
    </row>
    <row r="195" spans="1:5" ht="12.75">
      <c r="A195" t="s">
        <v>57</v>
      </c>
      <c r="E195" s="39" t="s">
        <v>5</v>
      </c>
    </row>
    <row r="196" spans="1:16" ht="12.75">
      <c r="A196" t="s">
        <v>49</v>
      </c>
      <c s="34" t="s">
        <v>234</v>
      </c>
      <c s="34" t="s">
        <v>1678</v>
      </c>
      <c s="35" t="s">
        <v>5</v>
      </c>
      <c s="6" t="s">
        <v>1679</v>
      </c>
      <c s="36" t="s">
        <v>144</v>
      </c>
      <c s="37">
        <v>70</v>
      </c>
      <c s="36">
        <v>3E-05</v>
      </c>
      <c s="36">
        <f>ROUND(G196*H196,6)</f>
      </c>
      <c r="L196" s="38">
        <v>0</v>
      </c>
      <c s="32">
        <f>ROUND(ROUND(L196,2)*ROUND(G196,3),2)</f>
      </c>
      <c s="36" t="s">
        <v>53</v>
      </c>
      <c>
        <f>(M196*21)/100</f>
      </c>
      <c t="s">
        <v>27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55</v>
      </c>
      <c r="E198" s="40" t="s">
        <v>5</v>
      </c>
    </row>
    <row r="199" spans="1:5" ht="12.75">
      <c r="A199" t="s">
        <v>57</v>
      </c>
      <c r="E199" s="39" t="s">
        <v>5</v>
      </c>
    </row>
    <row r="200" spans="1:16" ht="12.75">
      <c r="A200" t="s">
        <v>49</v>
      </c>
      <c s="34" t="s">
        <v>237</v>
      </c>
      <c s="34" t="s">
        <v>1680</v>
      </c>
      <c s="35" t="s">
        <v>5</v>
      </c>
      <c s="6" t="s">
        <v>1681</v>
      </c>
      <c s="36" t="s">
        <v>144</v>
      </c>
      <c s="37">
        <v>40</v>
      </c>
      <c s="36">
        <v>8E-05</v>
      </c>
      <c s="36">
        <f>ROUND(G200*H200,6)</f>
      </c>
      <c r="L200" s="38">
        <v>0</v>
      </c>
      <c s="32">
        <f>ROUND(ROUND(L200,2)*ROUND(G200,3),2)</f>
      </c>
      <c s="36" t="s">
        <v>53</v>
      </c>
      <c>
        <f>(M200*21)/100</f>
      </c>
      <c t="s">
        <v>27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55</v>
      </c>
      <c r="E202" s="40" t="s">
        <v>5</v>
      </c>
    </row>
    <row r="203" spans="1:5" ht="12.75">
      <c r="A203" t="s">
        <v>57</v>
      </c>
      <c r="E203" s="39" t="s">
        <v>5</v>
      </c>
    </row>
    <row r="204" spans="1:16" ht="12.75">
      <c r="A204" t="s">
        <v>49</v>
      </c>
      <c s="34" t="s">
        <v>241</v>
      </c>
      <c s="34" t="s">
        <v>1682</v>
      </c>
      <c s="35" t="s">
        <v>5</v>
      </c>
      <c s="6" t="s">
        <v>1683</v>
      </c>
      <c s="36" t="s">
        <v>144</v>
      </c>
      <c s="37">
        <v>154</v>
      </c>
      <c s="36">
        <v>4E-05</v>
      </c>
      <c s="36">
        <f>ROUND(G204*H204,6)</f>
      </c>
      <c r="L204" s="38">
        <v>0</v>
      </c>
      <c s="32">
        <f>ROUND(ROUND(L204,2)*ROUND(G204,3),2)</f>
      </c>
      <c s="36" t="s">
        <v>53</v>
      </c>
      <c>
        <f>(M204*21)/100</f>
      </c>
      <c t="s">
        <v>27</v>
      </c>
    </row>
    <row r="205" spans="1:5" ht="12.75">
      <c r="A205" s="35" t="s">
        <v>54</v>
      </c>
      <c r="E205" s="39" t="s">
        <v>5</v>
      </c>
    </row>
    <row r="206" spans="1:5" ht="12.75">
      <c r="A206" s="35" t="s">
        <v>55</v>
      </c>
      <c r="E206" s="40" t="s">
        <v>5</v>
      </c>
    </row>
    <row r="207" spans="1:5" ht="12.75">
      <c r="A207" t="s">
        <v>57</v>
      </c>
      <c r="E207" s="39" t="s">
        <v>5</v>
      </c>
    </row>
    <row r="208" spans="1:16" ht="12.75">
      <c r="A208" t="s">
        <v>49</v>
      </c>
      <c s="34" t="s">
        <v>245</v>
      </c>
      <c s="34" t="s">
        <v>1684</v>
      </c>
      <c s="35" t="s">
        <v>5</v>
      </c>
      <c s="6" t="s">
        <v>1685</v>
      </c>
      <c s="36" t="s">
        <v>144</v>
      </c>
      <c s="37">
        <v>8</v>
      </c>
      <c s="36">
        <v>0.00016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5</v>
      </c>
    </row>
    <row r="210" spans="1:5" ht="12.75">
      <c r="A210" s="35" t="s">
        <v>55</v>
      </c>
      <c r="E210" s="40" t="s">
        <v>5</v>
      </c>
    </row>
    <row r="211" spans="1:5" ht="12.75">
      <c r="A211" t="s">
        <v>57</v>
      </c>
      <c r="E211" s="39" t="s">
        <v>5</v>
      </c>
    </row>
    <row r="212" spans="1:16" ht="12.75">
      <c r="A212" t="s">
        <v>49</v>
      </c>
      <c s="34" t="s">
        <v>248</v>
      </c>
      <c s="34" t="s">
        <v>1686</v>
      </c>
      <c s="35" t="s">
        <v>5</v>
      </c>
      <c s="6" t="s">
        <v>1687</v>
      </c>
      <c s="36" t="s">
        <v>144</v>
      </c>
      <c s="37">
        <v>55</v>
      </c>
      <c s="36">
        <v>0.00013</v>
      </c>
      <c s="36">
        <f>ROUND(G212*H212,6)</f>
      </c>
      <c r="L212" s="38">
        <v>0</v>
      </c>
      <c s="32">
        <f>ROUND(ROUND(L212,2)*ROUND(G212,3),2)</f>
      </c>
      <c s="36" t="s">
        <v>53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12.75">
      <c r="A214" s="35" t="s">
        <v>55</v>
      </c>
      <c r="E214" s="40" t="s">
        <v>5</v>
      </c>
    </row>
    <row r="215" spans="1:5" ht="12.75">
      <c r="A215" t="s">
        <v>57</v>
      </c>
      <c r="E215" s="39" t="s">
        <v>5</v>
      </c>
    </row>
    <row r="216" spans="1:16" ht="12.75">
      <c r="A216" t="s">
        <v>49</v>
      </c>
      <c s="34" t="s">
        <v>252</v>
      </c>
      <c s="34" t="s">
        <v>1688</v>
      </c>
      <c s="35" t="s">
        <v>5</v>
      </c>
      <c s="6" t="s">
        <v>1689</v>
      </c>
      <c s="36" t="s">
        <v>144</v>
      </c>
      <c s="37">
        <v>38</v>
      </c>
      <c s="36">
        <v>3E-05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55</v>
      </c>
      <c r="E218" s="40" t="s">
        <v>5</v>
      </c>
    </row>
    <row r="219" spans="1:5" ht="12.75">
      <c r="A219" t="s">
        <v>57</v>
      </c>
      <c r="E219" s="39" t="s">
        <v>5</v>
      </c>
    </row>
    <row r="220" spans="1:16" ht="12.75">
      <c r="A220" t="s">
        <v>49</v>
      </c>
      <c s="34" t="s">
        <v>255</v>
      </c>
      <c s="34" t="s">
        <v>1690</v>
      </c>
      <c s="35" t="s">
        <v>5</v>
      </c>
      <c s="6" t="s">
        <v>1691</v>
      </c>
      <c s="36" t="s">
        <v>149</v>
      </c>
      <c s="37">
        <v>1</v>
      </c>
      <c s="36">
        <v>0.00694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5</v>
      </c>
    </row>
    <row r="222" spans="1:5" ht="12.75">
      <c r="A222" s="35" t="s">
        <v>55</v>
      </c>
      <c r="E222" s="40" t="s">
        <v>5</v>
      </c>
    </row>
    <row r="223" spans="1:5" ht="12.75">
      <c r="A223" t="s">
        <v>57</v>
      </c>
      <c r="E223" s="39" t="s">
        <v>5</v>
      </c>
    </row>
    <row r="224" spans="1:16" ht="12.75">
      <c r="A224" t="s">
        <v>49</v>
      </c>
      <c s="34" t="s">
        <v>259</v>
      </c>
      <c s="34" t="s">
        <v>1692</v>
      </c>
      <c s="35" t="s">
        <v>5</v>
      </c>
      <c s="6" t="s">
        <v>1693</v>
      </c>
      <c s="36" t="s">
        <v>149</v>
      </c>
      <c s="37">
        <v>1</v>
      </c>
      <c s="36">
        <v>0.00031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</v>
      </c>
    </row>
    <row r="226" spans="1:5" ht="12.75">
      <c r="A226" s="35" t="s">
        <v>55</v>
      </c>
      <c r="E226" s="40" t="s">
        <v>5</v>
      </c>
    </row>
    <row r="227" spans="1:5" ht="12.75">
      <c r="A227" t="s">
        <v>57</v>
      </c>
      <c r="E227" s="39" t="s">
        <v>5</v>
      </c>
    </row>
    <row r="228" spans="1:16" ht="12.75">
      <c r="A228" t="s">
        <v>49</v>
      </c>
      <c s="34" t="s">
        <v>263</v>
      </c>
      <c s="34" t="s">
        <v>1694</v>
      </c>
      <c s="35" t="s">
        <v>5</v>
      </c>
      <c s="6" t="s">
        <v>1695</v>
      </c>
      <c s="36" t="s">
        <v>149</v>
      </c>
      <c s="37">
        <v>1</v>
      </c>
      <c s="36">
        <v>0.0017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5</v>
      </c>
    </row>
    <row r="230" spans="1:5" ht="12.75">
      <c r="A230" s="35" t="s">
        <v>55</v>
      </c>
      <c r="E230" s="40" t="s">
        <v>5</v>
      </c>
    </row>
    <row r="231" spans="1:5" ht="12.75">
      <c r="A231" t="s">
        <v>57</v>
      </c>
      <c r="E231" s="39" t="s">
        <v>5</v>
      </c>
    </row>
    <row r="232" spans="1:16" ht="12.75">
      <c r="A232" t="s">
        <v>49</v>
      </c>
      <c s="34" t="s">
        <v>267</v>
      </c>
      <c s="34" t="s">
        <v>1696</v>
      </c>
      <c s="35" t="s">
        <v>5</v>
      </c>
      <c s="6" t="s">
        <v>1697</v>
      </c>
      <c s="36" t="s">
        <v>149</v>
      </c>
      <c s="37">
        <v>7</v>
      </c>
      <c s="36">
        <v>0.00031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55</v>
      </c>
      <c r="E234" s="40" t="s">
        <v>5</v>
      </c>
    </row>
    <row r="235" spans="1:5" ht="12.75">
      <c r="A235" t="s">
        <v>57</v>
      </c>
      <c r="E235" s="39" t="s">
        <v>5</v>
      </c>
    </row>
    <row r="236" spans="1:16" ht="12.75">
      <c r="A236" t="s">
        <v>49</v>
      </c>
      <c s="34" t="s">
        <v>271</v>
      </c>
      <c s="34" t="s">
        <v>1698</v>
      </c>
      <c s="35" t="s">
        <v>5</v>
      </c>
      <c s="6" t="s">
        <v>1699</v>
      </c>
      <c s="36" t="s">
        <v>149</v>
      </c>
      <c s="37">
        <v>8</v>
      </c>
      <c s="36">
        <v>0.00048</v>
      </c>
      <c s="36">
        <f>ROUND(G236*H236,6)</f>
      </c>
      <c r="L236" s="38">
        <v>0</v>
      </c>
      <c s="32">
        <f>ROUND(ROUND(L236,2)*ROUND(G236,3),2)</f>
      </c>
      <c s="36" t="s">
        <v>53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55</v>
      </c>
      <c r="E238" s="40" t="s">
        <v>5</v>
      </c>
    </row>
    <row r="239" spans="1:5" ht="12.75">
      <c r="A239" t="s">
        <v>57</v>
      </c>
      <c r="E239" s="39" t="s">
        <v>5</v>
      </c>
    </row>
    <row r="240" spans="1:16" ht="12.75">
      <c r="A240" t="s">
        <v>49</v>
      </c>
      <c s="34" t="s">
        <v>275</v>
      </c>
      <c s="34" t="s">
        <v>1700</v>
      </c>
      <c s="35" t="s">
        <v>5</v>
      </c>
      <c s="6" t="s">
        <v>1701</v>
      </c>
      <c s="36" t="s">
        <v>149</v>
      </c>
      <c s="37">
        <v>20</v>
      </c>
      <c s="36">
        <v>0.00068</v>
      </c>
      <c s="36">
        <f>ROUND(G240*H240,6)</f>
      </c>
      <c r="L240" s="38">
        <v>0</v>
      </c>
      <c s="32">
        <f>ROUND(ROUND(L240,2)*ROUND(G240,3),2)</f>
      </c>
      <c s="36" t="s">
        <v>53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55</v>
      </c>
      <c r="E242" s="40" t="s">
        <v>5</v>
      </c>
    </row>
    <row r="243" spans="1:5" ht="12.75">
      <c r="A243" t="s">
        <v>57</v>
      </c>
      <c r="E243" s="39" t="s">
        <v>5</v>
      </c>
    </row>
    <row r="244" spans="1:16" ht="12.75">
      <c r="A244" t="s">
        <v>49</v>
      </c>
      <c s="34" t="s">
        <v>279</v>
      </c>
      <c s="34" t="s">
        <v>1702</v>
      </c>
      <c s="35" t="s">
        <v>5</v>
      </c>
      <c s="6" t="s">
        <v>1703</v>
      </c>
      <c s="36" t="s">
        <v>149</v>
      </c>
      <c s="37">
        <v>8</v>
      </c>
      <c s="36">
        <v>0.00104</v>
      </c>
      <c s="36">
        <f>ROUND(G244*H244,6)</f>
      </c>
      <c r="L244" s="38">
        <v>0</v>
      </c>
      <c s="32">
        <f>ROUND(ROUND(L244,2)*ROUND(G244,3),2)</f>
      </c>
      <c s="36" t="s">
        <v>53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55</v>
      </c>
      <c r="E246" s="40" t="s">
        <v>5</v>
      </c>
    </row>
    <row r="247" spans="1:5" ht="12.75">
      <c r="A247" t="s">
        <v>57</v>
      </c>
      <c r="E247" s="39" t="s">
        <v>5</v>
      </c>
    </row>
    <row r="248" spans="1:16" ht="12.75">
      <c r="A248" t="s">
        <v>49</v>
      </c>
      <c s="34" t="s">
        <v>283</v>
      </c>
      <c s="34" t="s">
        <v>1704</v>
      </c>
      <c s="35" t="s">
        <v>5</v>
      </c>
      <c s="6" t="s">
        <v>1705</v>
      </c>
      <c s="36" t="s">
        <v>149</v>
      </c>
      <c s="37">
        <v>8</v>
      </c>
      <c s="36">
        <v>0.00163</v>
      </c>
      <c s="36">
        <f>ROUND(G248*H248,6)</f>
      </c>
      <c r="L248" s="38">
        <v>0</v>
      </c>
      <c s="32">
        <f>ROUND(ROUND(L248,2)*ROUND(G248,3),2)</f>
      </c>
      <c s="36" t="s">
        <v>53</v>
      </c>
      <c>
        <f>(M248*21)/100</f>
      </c>
      <c t="s">
        <v>27</v>
      </c>
    </row>
    <row r="249" spans="1:5" ht="12.75">
      <c r="A249" s="35" t="s">
        <v>54</v>
      </c>
      <c r="E249" s="39" t="s">
        <v>5</v>
      </c>
    </row>
    <row r="250" spans="1:5" ht="12.75">
      <c r="A250" s="35" t="s">
        <v>55</v>
      </c>
      <c r="E250" s="40" t="s">
        <v>5</v>
      </c>
    </row>
    <row r="251" spans="1:5" ht="12.75">
      <c r="A251" t="s">
        <v>57</v>
      </c>
      <c r="E251" s="39" t="s">
        <v>5</v>
      </c>
    </row>
    <row r="252" spans="1:16" ht="12.75">
      <c r="A252" t="s">
        <v>49</v>
      </c>
      <c s="34" t="s">
        <v>287</v>
      </c>
      <c s="34" t="s">
        <v>1706</v>
      </c>
      <c s="35" t="s">
        <v>5</v>
      </c>
      <c s="6" t="s">
        <v>1707</v>
      </c>
      <c s="36" t="s">
        <v>149</v>
      </c>
      <c s="37">
        <v>1</v>
      </c>
      <c s="36">
        <v>0.00077</v>
      </c>
      <c s="36">
        <f>ROUND(G252*H252,6)</f>
      </c>
      <c r="L252" s="38">
        <v>0</v>
      </c>
      <c s="32">
        <f>ROUND(ROUND(L252,2)*ROUND(G252,3),2)</f>
      </c>
      <c s="36" t="s">
        <v>53</v>
      </c>
      <c>
        <f>(M252*21)/100</f>
      </c>
      <c t="s">
        <v>27</v>
      </c>
    </row>
    <row r="253" spans="1:5" ht="12.75">
      <c r="A253" s="35" t="s">
        <v>54</v>
      </c>
      <c r="E253" s="39" t="s">
        <v>5</v>
      </c>
    </row>
    <row r="254" spans="1:5" ht="12.75">
      <c r="A254" s="35" t="s">
        <v>55</v>
      </c>
      <c r="E254" s="40" t="s">
        <v>5</v>
      </c>
    </row>
    <row r="255" spans="1:5" ht="12.75">
      <c r="A255" t="s">
        <v>57</v>
      </c>
      <c r="E255" s="39" t="s">
        <v>5</v>
      </c>
    </row>
    <row r="256" spans="1:16" ht="12.75">
      <c r="A256" t="s">
        <v>49</v>
      </c>
      <c s="34" t="s">
        <v>291</v>
      </c>
      <c s="34" t="s">
        <v>1708</v>
      </c>
      <c s="35" t="s">
        <v>5</v>
      </c>
      <c s="6" t="s">
        <v>1709</v>
      </c>
      <c s="36" t="s">
        <v>149</v>
      </c>
      <c s="37">
        <v>1</v>
      </c>
      <c s="36">
        <v>0.00628</v>
      </c>
      <c s="36">
        <f>ROUND(G256*H256,6)</f>
      </c>
      <c r="L256" s="38">
        <v>0</v>
      </c>
      <c s="32">
        <f>ROUND(ROUND(L256,2)*ROUND(G256,3),2)</f>
      </c>
      <c s="36" t="s">
        <v>53</v>
      </c>
      <c>
        <f>(M256*21)/100</f>
      </c>
      <c t="s">
        <v>27</v>
      </c>
    </row>
    <row r="257" spans="1:5" ht="12.75">
      <c r="A257" s="35" t="s">
        <v>54</v>
      </c>
      <c r="E257" s="39" t="s">
        <v>5</v>
      </c>
    </row>
    <row r="258" spans="1:5" ht="12.75">
      <c r="A258" s="35" t="s">
        <v>55</v>
      </c>
      <c r="E258" s="40" t="s">
        <v>5</v>
      </c>
    </row>
    <row r="259" spans="1:5" ht="12.75">
      <c r="A259" t="s">
        <v>57</v>
      </c>
      <c r="E259" s="39" t="s">
        <v>5</v>
      </c>
    </row>
    <row r="260" spans="1:16" ht="12.75">
      <c r="A260" t="s">
        <v>49</v>
      </c>
      <c s="34" t="s">
        <v>295</v>
      </c>
      <c s="34" t="s">
        <v>1710</v>
      </c>
      <c s="35" t="s">
        <v>5</v>
      </c>
      <c s="6" t="s">
        <v>1711</v>
      </c>
      <c s="36" t="s">
        <v>144</v>
      </c>
      <c s="37">
        <v>778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53</v>
      </c>
      <c>
        <f>(M260*21)/100</f>
      </c>
      <c t="s">
        <v>27</v>
      </c>
    </row>
    <row r="261" spans="1:5" ht="12.75">
      <c r="A261" s="35" t="s">
        <v>54</v>
      </c>
      <c r="E261" s="39" t="s">
        <v>5</v>
      </c>
    </row>
    <row r="262" spans="1:5" ht="12.75">
      <c r="A262" s="35" t="s">
        <v>55</v>
      </c>
      <c r="E262" s="40" t="s">
        <v>5</v>
      </c>
    </row>
    <row r="263" spans="1:5" ht="12.75">
      <c r="A263" t="s">
        <v>57</v>
      </c>
      <c r="E263" s="39" t="s">
        <v>5</v>
      </c>
    </row>
    <row r="264" spans="1:16" ht="12.75">
      <c r="A264" t="s">
        <v>49</v>
      </c>
      <c s="34" t="s">
        <v>299</v>
      </c>
      <c s="34" t="s">
        <v>1712</v>
      </c>
      <c s="35" t="s">
        <v>5</v>
      </c>
      <c s="6" t="s">
        <v>1713</v>
      </c>
      <c s="36" t="s">
        <v>144</v>
      </c>
      <c s="37">
        <v>778</v>
      </c>
      <c s="36">
        <v>1E-05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27</v>
      </c>
    </row>
    <row r="265" spans="1:5" ht="12.75">
      <c r="A265" s="35" t="s">
        <v>54</v>
      </c>
      <c r="E265" s="39" t="s">
        <v>5</v>
      </c>
    </row>
    <row r="266" spans="1:5" ht="12.75">
      <c r="A266" s="35" t="s">
        <v>55</v>
      </c>
      <c r="E266" s="40" t="s">
        <v>5</v>
      </c>
    </row>
    <row r="267" spans="1:5" ht="12.75">
      <c r="A267" t="s">
        <v>57</v>
      </c>
      <c r="E267" s="39" t="s">
        <v>5</v>
      </c>
    </row>
    <row r="268" spans="1:16" ht="12.75">
      <c r="A268" t="s">
        <v>49</v>
      </c>
      <c s="34" t="s">
        <v>303</v>
      </c>
      <c s="34" t="s">
        <v>1714</v>
      </c>
      <c s="35" t="s">
        <v>5</v>
      </c>
      <c s="6" t="s">
        <v>1715</v>
      </c>
      <c s="36" t="s">
        <v>114</v>
      </c>
      <c s="37">
        <v>3.115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53</v>
      </c>
      <c>
        <f>(M268*21)/100</f>
      </c>
      <c t="s">
        <v>27</v>
      </c>
    </row>
    <row r="269" spans="1:5" ht="12.75">
      <c r="A269" s="35" t="s">
        <v>54</v>
      </c>
      <c r="E269" s="39" t="s">
        <v>5</v>
      </c>
    </row>
    <row r="270" spans="1:5" ht="12.75">
      <c r="A270" s="35" t="s">
        <v>55</v>
      </c>
      <c r="E270" s="40" t="s">
        <v>5</v>
      </c>
    </row>
    <row r="271" spans="1:5" ht="12.75">
      <c r="A271" t="s">
        <v>57</v>
      </c>
      <c r="E271" s="39" t="s">
        <v>5</v>
      </c>
    </row>
    <row r="272" spans="1:13" ht="12.75">
      <c r="A272" t="s">
        <v>46</v>
      </c>
      <c r="C272" s="31" t="s">
        <v>1716</v>
      </c>
      <c r="E272" s="33" t="s">
        <v>1717</v>
      </c>
      <c r="J272" s="32">
        <f>0</f>
      </c>
      <c s="32">
        <f>0</f>
      </c>
      <c s="32">
        <f>0+L273+L277+L281+L285+L289+L293+L297+L301+L305+L309+L313+L317+L321+L325</f>
      </c>
      <c s="32">
        <f>0+M273+M277+M281+M285+M289+M293+M297+M301+M305+M309+M313+M317+M321+M325</f>
      </c>
    </row>
    <row r="273" spans="1:16" ht="12.75">
      <c r="A273" t="s">
        <v>49</v>
      </c>
      <c s="34" t="s">
        <v>306</v>
      </c>
      <c s="34" t="s">
        <v>1718</v>
      </c>
      <c s="35" t="s">
        <v>5</v>
      </c>
      <c s="6" t="s">
        <v>1719</v>
      </c>
      <c s="36" t="s">
        <v>149</v>
      </c>
      <c s="37">
        <v>2</v>
      </c>
      <c s="36">
        <v>0.0375</v>
      </c>
      <c s="36">
        <f>ROUND(G273*H273,6)</f>
      </c>
      <c r="L273" s="38">
        <v>0</v>
      </c>
      <c s="32">
        <f>ROUND(ROUND(L273,2)*ROUND(G273,3),2)</f>
      </c>
      <c s="36" t="s">
        <v>53</v>
      </c>
      <c>
        <f>(M273*21)/100</f>
      </c>
      <c t="s">
        <v>27</v>
      </c>
    </row>
    <row r="274" spans="1:5" ht="12.75">
      <c r="A274" s="35" t="s">
        <v>54</v>
      </c>
      <c r="E274" s="39" t="s">
        <v>5</v>
      </c>
    </row>
    <row r="275" spans="1:5" ht="12.75">
      <c r="A275" s="35" t="s">
        <v>55</v>
      </c>
      <c r="E275" s="40" t="s">
        <v>5</v>
      </c>
    </row>
    <row r="276" spans="1:5" ht="12.75">
      <c r="A276" t="s">
        <v>57</v>
      </c>
      <c r="E276" s="39" t="s">
        <v>5</v>
      </c>
    </row>
    <row r="277" spans="1:16" ht="12.75">
      <c r="A277" t="s">
        <v>49</v>
      </c>
      <c s="34" t="s">
        <v>310</v>
      </c>
      <c s="34" t="s">
        <v>1720</v>
      </c>
      <c s="35" t="s">
        <v>5</v>
      </c>
      <c s="6" t="s">
        <v>1721</v>
      </c>
      <c s="36" t="s">
        <v>1228</v>
      </c>
      <c s="37">
        <v>1</v>
      </c>
      <c s="36">
        <v>0.02822</v>
      </c>
      <c s="36">
        <f>ROUND(G277*H277,6)</f>
      </c>
      <c r="L277" s="38">
        <v>0</v>
      </c>
      <c s="32">
        <f>ROUND(ROUND(L277,2)*ROUND(G277,3),2)</f>
      </c>
      <c s="36" t="s">
        <v>53</v>
      </c>
      <c>
        <f>(M277*21)/100</f>
      </c>
      <c t="s">
        <v>27</v>
      </c>
    </row>
    <row r="278" spans="1:5" ht="12.75">
      <c r="A278" s="35" t="s">
        <v>54</v>
      </c>
      <c r="E278" s="39" t="s">
        <v>5</v>
      </c>
    </row>
    <row r="279" spans="1:5" ht="12.75">
      <c r="A279" s="35" t="s">
        <v>55</v>
      </c>
      <c r="E279" s="40" t="s">
        <v>5</v>
      </c>
    </row>
    <row r="280" spans="1:5" ht="12.75">
      <c r="A280" t="s">
        <v>57</v>
      </c>
      <c r="E280" s="39" t="s">
        <v>5</v>
      </c>
    </row>
    <row r="281" spans="1:16" ht="12.75">
      <c r="A281" t="s">
        <v>49</v>
      </c>
      <c s="34" t="s">
        <v>315</v>
      </c>
      <c s="34" t="s">
        <v>1722</v>
      </c>
      <c s="35" t="s">
        <v>5</v>
      </c>
      <c s="6" t="s">
        <v>1723</v>
      </c>
      <c s="36" t="s">
        <v>1228</v>
      </c>
      <c s="37">
        <v>20</v>
      </c>
      <c s="36">
        <v>0.02872</v>
      </c>
      <c s="36">
        <f>ROUND(G281*H281,6)</f>
      </c>
      <c r="L281" s="38">
        <v>0</v>
      </c>
      <c s="32">
        <f>ROUND(ROUND(L281,2)*ROUND(G281,3),2)</f>
      </c>
      <c s="36" t="s">
        <v>53</v>
      </c>
      <c>
        <f>(M281*21)/100</f>
      </c>
      <c t="s">
        <v>27</v>
      </c>
    </row>
    <row r="282" spans="1:5" ht="12.75">
      <c r="A282" s="35" t="s">
        <v>54</v>
      </c>
      <c r="E282" s="39" t="s">
        <v>5</v>
      </c>
    </row>
    <row r="283" spans="1:5" ht="12.75">
      <c r="A283" s="35" t="s">
        <v>55</v>
      </c>
      <c r="E283" s="40" t="s">
        <v>5</v>
      </c>
    </row>
    <row r="284" spans="1:5" ht="12.75">
      <c r="A284" t="s">
        <v>57</v>
      </c>
      <c r="E284" s="39" t="s">
        <v>5</v>
      </c>
    </row>
    <row r="285" spans="1:16" ht="12.75">
      <c r="A285" t="s">
        <v>49</v>
      </c>
      <c s="34" t="s">
        <v>319</v>
      </c>
      <c s="34" t="s">
        <v>1724</v>
      </c>
      <c s="35" t="s">
        <v>5</v>
      </c>
      <c s="6" t="s">
        <v>1725</v>
      </c>
      <c s="36" t="s">
        <v>1228</v>
      </c>
      <c s="37">
        <v>7</v>
      </c>
      <c s="36">
        <v>0.02408</v>
      </c>
      <c s="36">
        <f>ROUND(G285*H285,6)</f>
      </c>
      <c r="L285" s="38">
        <v>0</v>
      </c>
      <c s="32">
        <f>ROUND(ROUND(L285,2)*ROUND(G285,3),2)</f>
      </c>
      <c s="36" t="s">
        <v>53</v>
      </c>
      <c>
        <f>(M285*21)/100</f>
      </c>
      <c t="s">
        <v>27</v>
      </c>
    </row>
    <row r="286" spans="1:5" ht="12.75">
      <c r="A286" s="35" t="s">
        <v>54</v>
      </c>
      <c r="E286" s="39" t="s">
        <v>5</v>
      </c>
    </row>
    <row r="287" spans="1:5" ht="12.75">
      <c r="A287" s="35" t="s">
        <v>55</v>
      </c>
      <c r="E287" s="40" t="s">
        <v>5</v>
      </c>
    </row>
    <row r="288" spans="1:5" ht="12.75">
      <c r="A288" t="s">
        <v>57</v>
      </c>
      <c r="E288" s="39" t="s">
        <v>5</v>
      </c>
    </row>
    <row r="289" spans="1:16" ht="12.75">
      <c r="A289" t="s">
        <v>49</v>
      </c>
      <c s="34" t="s">
        <v>322</v>
      </c>
      <c s="34" t="s">
        <v>1726</v>
      </c>
      <c s="35" t="s">
        <v>5</v>
      </c>
      <c s="6" t="s">
        <v>1727</v>
      </c>
      <c s="36" t="s">
        <v>1228</v>
      </c>
      <c s="37">
        <v>18</v>
      </c>
      <c s="36">
        <v>0.01621</v>
      </c>
      <c s="36">
        <f>ROUND(G289*H289,6)</f>
      </c>
      <c r="L289" s="38">
        <v>0</v>
      </c>
      <c s="32">
        <f>ROUND(ROUND(L289,2)*ROUND(G289,3),2)</f>
      </c>
      <c s="36" t="s">
        <v>53</v>
      </c>
      <c>
        <f>(M289*21)/100</f>
      </c>
      <c t="s">
        <v>27</v>
      </c>
    </row>
    <row r="290" spans="1:5" ht="12.75">
      <c r="A290" s="35" t="s">
        <v>54</v>
      </c>
      <c r="E290" s="39" t="s">
        <v>5</v>
      </c>
    </row>
    <row r="291" spans="1:5" ht="12.75">
      <c r="A291" s="35" t="s">
        <v>55</v>
      </c>
      <c r="E291" s="40" t="s">
        <v>5</v>
      </c>
    </row>
    <row r="292" spans="1:5" ht="12.75">
      <c r="A292" t="s">
        <v>57</v>
      </c>
      <c r="E292" s="39" t="s">
        <v>5</v>
      </c>
    </row>
    <row r="293" spans="1:16" ht="12.75">
      <c r="A293" t="s">
        <v>49</v>
      </c>
      <c s="34" t="s">
        <v>325</v>
      </c>
      <c s="34" t="s">
        <v>1728</v>
      </c>
      <c s="35" t="s">
        <v>5</v>
      </c>
      <c s="6" t="s">
        <v>1729</v>
      </c>
      <c s="36" t="s">
        <v>1228</v>
      </c>
      <c s="37">
        <v>1</v>
      </c>
      <c s="36">
        <v>0.01701</v>
      </c>
      <c s="36">
        <f>ROUND(G293*H293,6)</f>
      </c>
      <c r="L293" s="38">
        <v>0</v>
      </c>
      <c s="32">
        <f>ROUND(ROUND(L293,2)*ROUND(G293,3),2)</f>
      </c>
      <c s="36" t="s">
        <v>53</v>
      </c>
      <c>
        <f>(M293*21)/100</f>
      </c>
      <c t="s">
        <v>27</v>
      </c>
    </row>
    <row r="294" spans="1:5" ht="12.75">
      <c r="A294" s="35" t="s">
        <v>54</v>
      </c>
      <c r="E294" s="39" t="s">
        <v>5</v>
      </c>
    </row>
    <row r="295" spans="1:5" ht="12.75">
      <c r="A295" s="35" t="s">
        <v>55</v>
      </c>
      <c r="E295" s="40" t="s">
        <v>5</v>
      </c>
    </row>
    <row r="296" spans="1:5" ht="12.75">
      <c r="A296" t="s">
        <v>57</v>
      </c>
      <c r="E296" s="39" t="s">
        <v>5</v>
      </c>
    </row>
    <row r="297" spans="1:16" ht="12.75">
      <c r="A297" t="s">
        <v>49</v>
      </c>
      <c s="34" t="s">
        <v>329</v>
      </c>
      <c s="34" t="s">
        <v>1730</v>
      </c>
      <c s="35" t="s">
        <v>5</v>
      </c>
      <c s="6" t="s">
        <v>1731</v>
      </c>
      <c s="36" t="s">
        <v>1228</v>
      </c>
      <c s="37">
        <v>5</v>
      </c>
      <c s="36">
        <v>0.01444</v>
      </c>
      <c s="36">
        <f>ROUND(G297*H297,6)</f>
      </c>
      <c r="L297" s="38">
        <v>0</v>
      </c>
      <c s="32">
        <f>ROUND(ROUND(L297,2)*ROUND(G297,3),2)</f>
      </c>
      <c s="36" t="s">
        <v>53</v>
      </c>
      <c>
        <f>(M297*21)/100</f>
      </c>
      <c t="s">
        <v>27</v>
      </c>
    </row>
    <row r="298" spans="1:5" ht="12.75">
      <c r="A298" s="35" t="s">
        <v>54</v>
      </c>
      <c r="E298" s="39" t="s">
        <v>5</v>
      </c>
    </row>
    <row r="299" spans="1:5" ht="12.75">
      <c r="A299" s="35" t="s">
        <v>55</v>
      </c>
      <c r="E299" s="40" t="s">
        <v>5</v>
      </c>
    </row>
    <row r="300" spans="1:5" ht="12.75">
      <c r="A300" t="s">
        <v>57</v>
      </c>
      <c r="E300" s="39" t="s">
        <v>5</v>
      </c>
    </row>
    <row r="301" spans="1:16" ht="12.75">
      <c r="A301" t="s">
        <v>49</v>
      </c>
      <c s="34" t="s">
        <v>332</v>
      </c>
      <c s="34" t="s">
        <v>1732</v>
      </c>
      <c s="35" t="s">
        <v>5</v>
      </c>
      <c s="6" t="s">
        <v>1733</v>
      </c>
      <c s="36" t="s">
        <v>1228</v>
      </c>
      <c s="37">
        <v>2</v>
      </c>
      <c s="36">
        <v>0.00062</v>
      </c>
      <c s="36">
        <f>ROUND(G301*H301,6)</f>
      </c>
      <c r="L301" s="38">
        <v>0</v>
      </c>
      <c s="32">
        <f>ROUND(ROUND(L301,2)*ROUND(G301,3),2)</f>
      </c>
      <c s="36" t="s">
        <v>53</v>
      </c>
      <c>
        <f>(M301*21)/100</f>
      </c>
      <c t="s">
        <v>27</v>
      </c>
    </row>
    <row r="302" spans="1:5" ht="12.75">
      <c r="A302" s="35" t="s">
        <v>54</v>
      </c>
      <c r="E302" s="39" t="s">
        <v>5</v>
      </c>
    </row>
    <row r="303" spans="1:5" ht="12.75">
      <c r="A303" s="35" t="s">
        <v>55</v>
      </c>
      <c r="E303" s="40" t="s">
        <v>5</v>
      </c>
    </row>
    <row r="304" spans="1:5" ht="12.75">
      <c r="A304" t="s">
        <v>57</v>
      </c>
      <c r="E304" s="39" t="s">
        <v>5</v>
      </c>
    </row>
    <row r="305" spans="1:16" ht="12.75">
      <c r="A305" t="s">
        <v>49</v>
      </c>
      <c s="34" t="s">
        <v>336</v>
      </c>
      <c s="34" t="s">
        <v>1734</v>
      </c>
      <c s="35" t="s">
        <v>5</v>
      </c>
      <c s="6" t="s">
        <v>1735</v>
      </c>
      <c s="36" t="s">
        <v>1228</v>
      </c>
      <c s="37">
        <v>77</v>
      </c>
      <c s="36">
        <v>0.00017</v>
      </c>
      <c s="36">
        <f>ROUND(G305*H305,6)</f>
      </c>
      <c r="L305" s="38">
        <v>0</v>
      </c>
      <c s="32">
        <f>ROUND(ROUND(L305,2)*ROUND(G305,3),2)</f>
      </c>
      <c s="36" t="s">
        <v>53</v>
      </c>
      <c>
        <f>(M305*21)/100</f>
      </c>
      <c t="s">
        <v>27</v>
      </c>
    </row>
    <row r="306" spans="1:5" ht="12.75">
      <c r="A306" s="35" t="s">
        <v>54</v>
      </c>
      <c r="E306" s="39" t="s">
        <v>5</v>
      </c>
    </row>
    <row r="307" spans="1:5" ht="12.75">
      <c r="A307" s="35" t="s">
        <v>55</v>
      </c>
      <c r="E307" s="40" t="s">
        <v>5</v>
      </c>
    </row>
    <row r="308" spans="1:5" ht="12.75">
      <c r="A308" t="s">
        <v>57</v>
      </c>
      <c r="E308" s="39" t="s">
        <v>5</v>
      </c>
    </row>
    <row r="309" spans="1:16" ht="12.75">
      <c r="A309" t="s">
        <v>49</v>
      </c>
      <c s="34" t="s">
        <v>340</v>
      </c>
      <c s="34" t="s">
        <v>1736</v>
      </c>
      <c s="35" t="s">
        <v>5</v>
      </c>
      <c s="6" t="s">
        <v>1737</v>
      </c>
      <c s="36" t="s">
        <v>149</v>
      </c>
      <c s="37">
        <v>7</v>
      </c>
      <c s="36">
        <v>0.00085</v>
      </c>
      <c s="36">
        <f>ROUND(G309*H309,6)</f>
      </c>
      <c r="L309" s="38">
        <v>0</v>
      </c>
      <c s="32">
        <f>ROUND(ROUND(L309,2)*ROUND(G309,3),2)</f>
      </c>
      <c s="36" t="s">
        <v>53</v>
      </c>
      <c>
        <f>(M309*21)/100</f>
      </c>
      <c t="s">
        <v>27</v>
      </c>
    </row>
    <row r="310" spans="1:5" ht="12.75">
      <c r="A310" s="35" t="s">
        <v>54</v>
      </c>
      <c r="E310" s="39" t="s">
        <v>5</v>
      </c>
    </row>
    <row r="311" spans="1:5" ht="12.75">
      <c r="A311" s="35" t="s">
        <v>55</v>
      </c>
      <c r="E311" s="40" t="s">
        <v>5</v>
      </c>
    </row>
    <row r="312" spans="1:5" ht="12.75">
      <c r="A312" t="s">
        <v>57</v>
      </c>
      <c r="E312" s="39" t="s">
        <v>5</v>
      </c>
    </row>
    <row r="313" spans="1:16" ht="12.75">
      <c r="A313" t="s">
        <v>49</v>
      </c>
      <c s="34" t="s">
        <v>344</v>
      </c>
      <c s="34" t="s">
        <v>1738</v>
      </c>
      <c s="35" t="s">
        <v>5</v>
      </c>
      <c s="6" t="s">
        <v>1739</v>
      </c>
      <c s="36" t="s">
        <v>149</v>
      </c>
      <c s="37">
        <v>11</v>
      </c>
      <c s="36">
        <v>0.0026</v>
      </c>
      <c s="36">
        <f>ROUND(G313*H313,6)</f>
      </c>
      <c r="L313" s="38">
        <v>0</v>
      </c>
      <c s="32">
        <f>ROUND(ROUND(L313,2)*ROUND(G313,3),2)</f>
      </c>
      <c s="36" t="s">
        <v>53</v>
      </c>
      <c>
        <f>(M313*21)/100</f>
      </c>
      <c t="s">
        <v>27</v>
      </c>
    </row>
    <row r="314" spans="1:5" ht="12.75">
      <c r="A314" s="35" t="s">
        <v>54</v>
      </c>
      <c r="E314" s="39" t="s">
        <v>5</v>
      </c>
    </row>
    <row r="315" spans="1:5" ht="12.75">
      <c r="A315" s="35" t="s">
        <v>55</v>
      </c>
      <c r="E315" s="40" t="s">
        <v>5</v>
      </c>
    </row>
    <row r="316" spans="1:5" ht="12.75">
      <c r="A316" t="s">
        <v>57</v>
      </c>
      <c r="E316" s="39" t="s">
        <v>5</v>
      </c>
    </row>
    <row r="317" spans="1:16" ht="12.75">
      <c r="A317" t="s">
        <v>49</v>
      </c>
      <c s="34" t="s">
        <v>348</v>
      </c>
      <c s="34" t="s">
        <v>1740</v>
      </c>
      <c s="35" t="s">
        <v>5</v>
      </c>
      <c s="6" t="s">
        <v>1741</v>
      </c>
      <c s="36" t="s">
        <v>149</v>
      </c>
      <c s="37">
        <v>2</v>
      </c>
      <c s="36">
        <v>0.00152</v>
      </c>
      <c s="36">
        <f>ROUND(G317*H317,6)</f>
      </c>
      <c r="L317" s="38">
        <v>0</v>
      </c>
      <c s="32">
        <f>ROUND(ROUND(L317,2)*ROUND(G317,3),2)</f>
      </c>
      <c s="36" t="s">
        <v>53</v>
      </c>
      <c>
        <f>(M317*21)/100</f>
      </c>
      <c t="s">
        <v>27</v>
      </c>
    </row>
    <row r="318" spans="1:5" ht="12.75">
      <c r="A318" s="35" t="s">
        <v>54</v>
      </c>
      <c r="E318" s="39" t="s">
        <v>5</v>
      </c>
    </row>
    <row r="319" spans="1:5" ht="12.75">
      <c r="A319" s="35" t="s">
        <v>55</v>
      </c>
      <c r="E319" s="40" t="s">
        <v>5</v>
      </c>
    </row>
    <row r="320" spans="1:5" ht="12.75">
      <c r="A320" t="s">
        <v>57</v>
      </c>
      <c r="E320" s="39" t="s">
        <v>5</v>
      </c>
    </row>
    <row r="321" spans="1:16" ht="12.75">
      <c r="A321" t="s">
        <v>49</v>
      </c>
      <c s="34" t="s">
        <v>352</v>
      </c>
      <c s="34" t="s">
        <v>1740</v>
      </c>
      <c s="35" t="s">
        <v>47</v>
      </c>
      <c s="6" t="s">
        <v>1742</v>
      </c>
      <c s="36" t="s">
        <v>149</v>
      </c>
      <c s="37">
        <v>5</v>
      </c>
      <c s="36">
        <v>0.00152</v>
      </c>
      <c s="36">
        <f>ROUND(G321*H321,6)</f>
      </c>
      <c r="L321" s="38">
        <v>0</v>
      </c>
      <c s="32">
        <f>ROUND(ROUND(L321,2)*ROUND(G321,3),2)</f>
      </c>
      <c s="36" t="s">
        <v>53</v>
      </c>
      <c>
        <f>(M321*21)/100</f>
      </c>
      <c t="s">
        <v>27</v>
      </c>
    </row>
    <row r="322" spans="1:5" ht="12.75">
      <c r="A322" s="35" t="s">
        <v>54</v>
      </c>
      <c r="E322" s="39" t="s">
        <v>5</v>
      </c>
    </row>
    <row r="323" spans="1:5" ht="12.75">
      <c r="A323" s="35" t="s">
        <v>55</v>
      </c>
      <c r="E323" s="40" t="s">
        <v>5</v>
      </c>
    </row>
    <row r="324" spans="1:5" ht="12.75">
      <c r="A324" t="s">
        <v>57</v>
      </c>
      <c r="E324" s="39" t="s">
        <v>5</v>
      </c>
    </row>
    <row r="325" spans="1:16" ht="12.75">
      <c r="A325" t="s">
        <v>49</v>
      </c>
      <c s="34" t="s">
        <v>356</v>
      </c>
      <c s="34" t="s">
        <v>1743</v>
      </c>
      <c s="35" t="s">
        <v>5</v>
      </c>
      <c s="6" t="s">
        <v>1744</v>
      </c>
      <c s="36" t="s">
        <v>114</v>
      </c>
      <c s="37">
        <v>1.38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53</v>
      </c>
      <c>
        <f>(M325*21)/100</f>
      </c>
      <c t="s">
        <v>27</v>
      </c>
    </row>
    <row r="326" spans="1:5" ht="12.75">
      <c r="A326" s="35" t="s">
        <v>54</v>
      </c>
      <c r="E326" s="39" t="s">
        <v>5</v>
      </c>
    </row>
    <row r="327" spans="1:5" ht="12.75">
      <c r="A327" s="35" t="s">
        <v>55</v>
      </c>
      <c r="E327" s="40" t="s">
        <v>5</v>
      </c>
    </row>
    <row r="328" spans="1:5" ht="12.75">
      <c r="A328" t="s">
        <v>57</v>
      </c>
      <c r="E328" s="39" t="s">
        <v>5</v>
      </c>
    </row>
    <row r="329" spans="1:13" ht="12.75">
      <c r="A329" t="s">
        <v>46</v>
      </c>
      <c r="C329" s="31" t="s">
        <v>399</v>
      </c>
      <c r="E329" s="33" t="s">
        <v>1745</v>
      </c>
      <c r="J329" s="32">
        <f>0</f>
      </c>
      <c s="32">
        <f>0</f>
      </c>
      <c s="32">
        <f>0+L330</f>
      </c>
      <c s="32">
        <f>0+M330</f>
      </c>
    </row>
    <row r="330" spans="1:16" ht="12.75">
      <c r="A330" t="s">
        <v>49</v>
      </c>
      <c s="34" t="s">
        <v>360</v>
      </c>
      <c s="34" t="s">
        <v>1746</v>
      </c>
      <c s="35" t="s">
        <v>5</v>
      </c>
      <c s="6" t="s">
        <v>1747</v>
      </c>
      <c s="36" t="s">
        <v>1748</v>
      </c>
      <c s="37">
        <v>53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27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55</v>
      </c>
      <c r="E332" s="40" t="s">
        <v>5</v>
      </c>
    </row>
    <row r="333" spans="1:5" ht="12.75">
      <c r="A333" t="s">
        <v>57</v>
      </c>
      <c r="E333" s="39" t="s">
        <v>5</v>
      </c>
    </row>
    <row r="334" spans="1:13" ht="12.75">
      <c r="A334" t="s">
        <v>46</v>
      </c>
      <c r="C334" s="31" t="s">
        <v>1527</v>
      </c>
      <c r="E334" s="33" t="s">
        <v>1528</v>
      </c>
      <c r="J334" s="32">
        <f>0</f>
      </c>
      <c s="32">
        <f>0</f>
      </c>
      <c s="32">
        <f>0+L335+L339+L343+L347+L351+L355+L359</f>
      </c>
      <c s="32">
        <f>0+M335+M339+M343+M347+M351+M355+M359</f>
      </c>
    </row>
    <row r="335" spans="1:16" ht="12.75">
      <c r="A335" t="s">
        <v>49</v>
      </c>
      <c s="34" t="s">
        <v>364</v>
      </c>
      <c s="34" t="s">
        <v>1749</v>
      </c>
      <c s="35" t="s">
        <v>5</v>
      </c>
      <c s="6" t="s">
        <v>1750</v>
      </c>
      <c s="36" t="s">
        <v>1228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53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55</v>
      </c>
      <c r="E337" s="40" t="s">
        <v>5</v>
      </c>
    </row>
    <row r="338" spans="1:5" ht="12.75">
      <c r="A338" t="s">
        <v>57</v>
      </c>
      <c r="E338" s="39" t="s">
        <v>5</v>
      </c>
    </row>
    <row r="339" spans="1:16" ht="12.75">
      <c r="A339" t="s">
        <v>49</v>
      </c>
      <c s="34" t="s">
        <v>368</v>
      </c>
      <c s="34" t="s">
        <v>1749</v>
      </c>
      <c s="35" t="s">
        <v>47</v>
      </c>
      <c s="6" t="s">
        <v>1751</v>
      </c>
      <c s="36" t="s">
        <v>1228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55</v>
      </c>
      <c r="E341" s="40" t="s">
        <v>5</v>
      </c>
    </row>
    <row r="342" spans="1:5" ht="12.75">
      <c r="A342" t="s">
        <v>57</v>
      </c>
      <c r="E342" s="39" t="s">
        <v>5</v>
      </c>
    </row>
    <row r="343" spans="1:16" ht="12.75">
      <c r="A343" t="s">
        <v>49</v>
      </c>
      <c s="34" t="s">
        <v>373</v>
      </c>
      <c s="34" t="s">
        <v>1749</v>
      </c>
      <c s="35" t="s">
        <v>27</v>
      </c>
      <c s="6" t="s">
        <v>1752</v>
      </c>
      <c s="36" t="s">
        <v>1228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53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55</v>
      </c>
      <c r="E345" s="40" t="s">
        <v>5</v>
      </c>
    </row>
    <row r="346" spans="1:5" ht="12.75">
      <c r="A346" t="s">
        <v>57</v>
      </c>
      <c r="E346" s="39" t="s">
        <v>5</v>
      </c>
    </row>
    <row r="347" spans="1:16" ht="12.75">
      <c r="A347" t="s">
        <v>49</v>
      </c>
      <c s="34" t="s">
        <v>376</v>
      </c>
      <c s="34" t="s">
        <v>1749</v>
      </c>
      <c s="35" t="s">
        <v>26</v>
      </c>
      <c s="6" t="s">
        <v>1753</v>
      </c>
      <c s="36" t="s">
        <v>1228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53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55</v>
      </c>
      <c r="E349" s="40" t="s">
        <v>5</v>
      </c>
    </row>
    <row r="350" spans="1:5" ht="12.75">
      <c r="A350" t="s">
        <v>57</v>
      </c>
      <c r="E350" s="39" t="s">
        <v>5</v>
      </c>
    </row>
    <row r="351" spans="1:16" ht="12.75">
      <c r="A351" t="s">
        <v>49</v>
      </c>
      <c s="34" t="s">
        <v>380</v>
      </c>
      <c s="34" t="s">
        <v>1749</v>
      </c>
      <c s="35" t="s">
        <v>63</v>
      </c>
      <c s="6" t="s">
        <v>1754</v>
      </c>
      <c s="36" t="s">
        <v>1228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53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55</v>
      </c>
      <c r="E353" s="40" t="s">
        <v>5</v>
      </c>
    </row>
    <row r="354" spans="1:5" ht="12.75">
      <c r="A354" t="s">
        <v>57</v>
      </c>
      <c r="E354" s="39" t="s">
        <v>5</v>
      </c>
    </row>
    <row r="355" spans="1:16" ht="12.75">
      <c r="A355" t="s">
        <v>49</v>
      </c>
      <c s="34" t="s">
        <v>384</v>
      </c>
      <c s="34" t="s">
        <v>1749</v>
      </c>
      <c s="35" t="s">
        <v>67</v>
      </c>
      <c s="6" t="s">
        <v>1755</v>
      </c>
      <c s="36" t="s">
        <v>1228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53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55</v>
      </c>
      <c r="E357" s="40" t="s">
        <v>5</v>
      </c>
    </row>
    <row r="358" spans="1:5" ht="12.75">
      <c r="A358" t="s">
        <v>57</v>
      </c>
      <c r="E358" s="39" t="s">
        <v>5</v>
      </c>
    </row>
    <row r="359" spans="1:16" ht="12.75">
      <c r="A359" t="s">
        <v>49</v>
      </c>
      <c s="34" t="s">
        <v>387</v>
      </c>
      <c s="34" t="s">
        <v>1749</v>
      </c>
      <c s="35" t="s">
        <v>70</v>
      </c>
      <c s="6" t="s">
        <v>1756</v>
      </c>
      <c s="36" t="s">
        <v>1228</v>
      </c>
      <c s="37">
        <v>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53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55</v>
      </c>
      <c r="E361" s="40" t="s">
        <v>5</v>
      </c>
    </row>
    <row r="362" spans="1:5" ht="12.75">
      <c r="A362" t="s">
        <v>57</v>
      </c>
      <c r="E36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5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COUNTIFS(L8:L498,"=0",A8:A498,"P")+COUNTIFS(L8:L498,"",A8:A498,"P")+SUM(Q8:Q498)</f>
      </c>
    </row>
    <row r="8" spans="1:13" ht="12.75">
      <c r="A8" t="s">
        <v>44</v>
      </c>
      <c r="C8" s="28" t="s">
        <v>1759</v>
      </c>
      <c r="E8" s="30" t="s">
        <v>1758</v>
      </c>
      <c r="J8" s="29">
        <f>0+J9+J14+J59+J148+J225+J258+J367+J452+J473</f>
      </c>
      <c s="29">
        <f>0+K9+K14+K59+K148+K225+K258+K367+K452+K473</f>
      </c>
      <c s="29">
        <f>0+L9+L14+L59+L148+L225+L258+L367+L452+L473</f>
      </c>
      <c s="29">
        <f>0+M9+M14+M59+M148+M225+M258+M367+M452+M473</f>
      </c>
    </row>
    <row r="9" spans="1:13" ht="12.75">
      <c r="A9" t="s">
        <v>46</v>
      </c>
      <c r="C9" s="31" t="s">
        <v>1760</v>
      </c>
      <c r="E9" s="33" t="s">
        <v>1761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1762</v>
      </c>
      <c s="35" t="s">
        <v>5</v>
      </c>
      <c s="6" t="s">
        <v>1763</v>
      </c>
      <c s="36" t="s">
        <v>149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611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1764</v>
      </c>
    </row>
    <row r="13" spans="1:5" ht="12.75">
      <c r="A13" t="s">
        <v>57</v>
      </c>
      <c r="E13" s="39" t="s">
        <v>5</v>
      </c>
    </row>
    <row r="14" spans="1:13" ht="12.75">
      <c r="A14" t="s">
        <v>46</v>
      </c>
      <c r="C14" s="31" t="s">
        <v>1765</v>
      </c>
      <c r="E14" s="33" t="s">
        <v>1766</v>
      </c>
      <c r="J14" s="32">
        <f>0</f>
      </c>
      <c s="32">
        <f>0</f>
      </c>
      <c s="32">
        <f>0+L15+L19+L23+L27+L31+L35+L39+L43+L47+L51+L55</f>
      </c>
      <c s="32">
        <f>0+M15+M19+M23+M27+M31+M35+M39+M43+M47+M51+M55</f>
      </c>
    </row>
    <row r="15" spans="1:16" ht="12.75">
      <c r="A15" t="s">
        <v>49</v>
      </c>
      <c s="34" t="s">
        <v>27</v>
      </c>
      <c s="34" t="s">
        <v>1767</v>
      </c>
      <c s="35" t="s">
        <v>5</v>
      </c>
      <c s="6" t="s">
        <v>1768</v>
      </c>
      <c s="36" t="s">
        <v>600</v>
      </c>
      <c s="37">
        <v>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611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55</v>
      </c>
      <c r="E17" s="40" t="s">
        <v>1764</v>
      </c>
    </row>
    <row r="18" spans="1:5" ht="12.75">
      <c r="A18" t="s">
        <v>57</v>
      </c>
      <c r="E18" s="39" t="s">
        <v>5</v>
      </c>
    </row>
    <row r="19" spans="1:16" ht="12.75">
      <c r="A19" t="s">
        <v>49</v>
      </c>
      <c s="34" t="s">
        <v>26</v>
      </c>
      <c s="34" t="s">
        <v>1769</v>
      </c>
      <c s="35" t="s">
        <v>5</v>
      </c>
      <c s="6" t="s">
        <v>1770</v>
      </c>
      <c s="36" t="s">
        <v>600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611</v>
      </c>
      <c>
        <f>(M19*21)/100</f>
      </c>
      <c t="s">
        <v>27</v>
      </c>
    </row>
    <row r="20" spans="1:5" ht="38.25">
      <c r="A20" s="35" t="s">
        <v>54</v>
      </c>
      <c r="E20" s="39" t="s">
        <v>1771</v>
      </c>
    </row>
    <row r="21" spans="1:5" ht="25.5">
      <c r="A21" s="35" t="s">
        <v>55</v>
      </c>
      <c r="E21" s="40" t="s">
        <v>1764</v>
      </c>
    </row>
    <row r="22" spans="1:5" ht="12.75">
      <c r="A22" t="s">
        <v>57</v>
      </c>
      <c r="E22" s="39" t="s">
        <v>5</v>
      </c>
    </row>
    <row r="23" spans="1:16" ht="12.75">
      <c r="A23" t="s">
        <v>49</v>
      </c>
      <c s="34" t="s">
        <v>63</v>
      </c>
      <c s="34" t="s">
        <v>1772</v>
      </c>
      <c s="35" t="s">
        <v>5</v>
      </c>
      <c s="6" t="s">
        <v>1773</v>
      </c>
      <c s="36" t="s">
        <v>600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611</v>
      </c>
      <c>
        <f>(M23*21)/100</f>
      </c>
      <c t="s">
        <v>27</v>
      </c>
    </row>
    <row r="24" spans="1:5" ht="38.25">
      <c r="A24" s="35" t="s">
        <v>54</v>
      </c>
      <c r="E24" s="39" t="s">
        <v>1774</v>
      </c>
    </row>
    <row r="25" spans="1:5" ht="25.5">
      <c r="A25" s="35" t="s">
        <v>55</v>
      </c>
      <c r="E25" s="40" t="s">
        <v>1764</v>
      </c>
    </row>
    <row r="26" spans="1:5" ht="12.75">
      <c r="A26" t="s">
        <v>57</v>
      </c>
      <c r="E26" s="39" t="s">
        <v>5</v>
      </c>
    </row>
    <row r="27" spans="1:16" ht="12.75">
      <c r="A27" t="s">
        <v>49</v>
      </c>
      <c s="34" t="s">
        <v>67</v>
      </c>
      <c s="34" t="s">
        <v>1775</v>
      </c>
      <c s="35" t="s">
        <v>5</v>
      </c>
      <c s="6" t="s">
        <v>1776</v>
      </c>
      <c s="36" t="s">
        <v>600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611</v>
      </c>
      <c>
        <f>(M27*21)/100</f>
      </c>
      <c t="s">
        <v>27</v>
      </c>
    </row>
    <row r="28" spans="1:5" ht="38.25">
      <c r="A28" s="35" t="s">
        <v>54</v>
      </c>
      <c r="E28" s="39" t="s">
        <v>1777</v>
      </c>
    </row>
    <row r="29" spans="1:5" ht="25.5">
      <c r="A29" s="35" t="s">
        <v>55</v>
      </c>
      <c r="E29" s="40" t="s">
        <v>1764</v>
      </c>
    </row>
    <row r="30" spans="1:5" ht="12.75">
      <c r="A30" t="s">
        <v>57</v>
      </c>
      <c r="E30" s="39" t="s">
        <v>5</v>
      </c>
    </row>
    <row r="31" spans="1:16" ht="12.75">
      <c r="A31" t="s">
        <v>49</v>
      </c>
      <c s="34" t="s">
        <v>70</v>
      </c>
      <c s="34" t="s">
        <v>1778</v>
      </c>
      <c s="35" t="s">
        <v>5</v>
      </c>
      <c s="6" t="s">
        <v>1779</v>
      </c>
      <c s="36" t="s">
        <v>600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611</v>
      </c>
      <c>
        <f>(M31*21)/100</f>
      </c>
      <c t="s">
        <v>27</v>
      </c>
    </row>
    <row r="32" spans="1:5" ht="38.25">
      <c r="A32" s="35" t="s">
        <v>54</v>
      </c>
      <c r="E32" s="39" t="s">
        <v>1780</v>
      </c>
    </row>
    <row r="33" spans="1:5" ht="25.5">
      <c r="A33" s="35" t="s">
        <v>55</v>
      </c>
      <c r="E33" s="40" t="s">
        <v>1764</v>
      </c>
    </row>
    <row r="34" spans="1:5" ht="12.75">
      <c r="A34" t="s">
        <v>57</v>
      </c>
      <c r="E34" s="39" t="s">
        <v>5</v>
      </c>
    </row>
    <row r="35" spans="1:16" ht="12.75">
      <c r="A35" t="s">
        <v>49</v>
      </c>
      <c s="34" t="s">
        <v>74</v>
      </c>
      <c s="34" t="s">
        <v>1781</v>
      </c>
      <c s="35" t="s">
        <v>5</v>
      </c>
      <c s="6" t="s">
        <v>1782</v>
      </c>
      <c s="36" t="s">
        <v>600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611</v>
      </c>
      <c>
        <f>(M35*21)/100</f>
      </c>
      <c t="s">
        <v>27</v>
      </c>
    </row>
    <row r="36" spans="1:5" ht="38.25">
      <c r="A36" s="35" t="s">
        <v>54</v>
      </c>
      <c r="E36" s="39" t="s">
        <v>1783</v>
      </c>
    </row>
    <row r="37" spans="1:5" ht="25.5">
      <c r="A37" s="35" t="s">
        <v>55</v>
      </c>
      <c r="E37" s="40" t="s">
        <v>1764</v>
      </c>
    </row>
    <row r="38" spans="1:5" ht="12.75">
      <c r="A38" t="s">
        <v>57</v>
      </c>
      <c r="E38" s="39" t="s">
        <v>5</v>
      </c>
    </row>
    <row r="39" spans="1:16" ht="12.75">
      <c r="A39" t="s">
        <v>49</v>
      </c>
      <c s="34" t="s">
        <v>77</v>
      </c>
      <c s="34" t="s">
        <v>1784</v>
      </c>
      <c s="35" t="s">
        <v>5</v>
      </c>
      <c s="6" t="s">
        <v>1785</v>
      </c>
      <c s="36" t="s">
        <v>600</v>
      </c>
      <c s="37">
        <v>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611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25.5">
      <c r="A41" s="35" t="s">
        <v>55</v>
      </c>
      <c r="E41" s="40" t="s">
        <v>1764</v>
      </c>
    </row>
    <row r="42" spans="1:5" ht="12.75">
      <c r="A42" t="s">
        <v>57</v>
      </c>
      <c r="E42" s="39" t="s">
        <v>5</v>
      </c>
    </row>
    <row r="43" spans="1:16" ht="12.75">
      <c r="A43" t="s">
        <v>49</v>
      </c>
      <c s="34" t="s">
        <v>80</v>
      </c>
      <c s="34" t="s">
        <v>1786</v>
      </c>
      <c s="35" t="s">
        <v>5</v>
      </c>
      <c s="6" t="s">
        <v>1787</v>
      </c>
      <c s="36" t="s">
        <v>600</v>
      </c>
      <c s="37">
        <v>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611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25.5">
      <c r="A45" s="35" t="s">
        <v>55</v>
      </c>
      <c r="E45" s="40" t="s">
        <v>1764</v>
      </c>
    </row>
    <row r="46" spans="1:5" ht="12.75">
      <c r="A46" t="s">
        <v>57</v>
      </c>
      <c r="E46" s="39" t="s">
        <v>5</v>
      </c>
    </row>
    <row r="47" spans="1:16" ht="12.75">
      <c r="A47" t="s">
        <v>49</v>
      </c>
      <c s="34" t="s">
        <v>84</v>
      </c>
      <c s="34" t="s">
        <v>1788</v>
      </c>
      <c s="35" t="s">
        <v>5</v>
      </c>
      <c s="6" t="s">
        <v>1789</v>
      </c>
      <c s="36" t="s">
        <v>1790</v>
      </c>
      <c s="37">
        <v>18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611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25.5">
      <c r="A49" s="35" t="s">
        <v>55</v>
      </c>
      <c r="E49" s="40" t="s">
        <v>1764</v>
      </c>
    </row>
    <row r="50" spans="1:5" ht="12.75">
      <c r="A50" t="s">
        <v>57</v>
      </c>
      <c r="E50" s="39" t="s">
        <v>5</v>
      </c>
    </row>
    <row r="51" spans="1:16" ht="12.75">
      <c r="A51" t="s">
        <v>49</v>
      </c>
      <c s="34" t="s">
        <v>88</v>
      </c>
      <c s="34" t="s">
        <v>1791</v>
      </c>
      <c s="35" t="s">
        <v>5</v>
      </c>
      <c s="6" t="s">
        <v>1768</v>
      </c>
      <c s="36" t="s">
        <v>600</v>
      </c>
      <c s="37">
        <v>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611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25.5">
      <c r="A53" s="35" t="s">
        <v>55</v>
      </c>
      <c r="E53" s="40" t="s">
        <v>1764</v>
      </c>
    </row>
    <row r="54" spans="1:5" ht="12.75">
      <c r="A54" t="s">
        <v>57</v>
      </c>
      <c r="E54" s="39" t="s">
        <v>5</v>
      </c>
    </row>
    <row r="55" spans="1:16" ht="12.75">
      <c r="A55" t="s">
        <v>49</v>
      </c>
      <c s="34" t="s">
        <v>92</v>
      </c>
      <c s="34" t="s">
        <v>1792</v>
      </c>
      <c s="35" t="s">
        <v>5</v>
      </c>
      <c s="6" t="s">
        <v>1793</v>
      </c>
      <c s="36" t="s">
        <v>1790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611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25.5">
      <c r="A57" s="35" t="s">
        <v>55</v>
      </c>
      <c r="E57" s="40" t="s">
        <v>1764</v>
      </c>
    </row>
    <row r="58" spans="1:5" ht="12.75">
      <c r="A58" t="s">
        <v>57</v>
      </c>
      <c r="E58" s="39" t="s">
        <v>5</v>
      </c>
    </row>
    <row r="59" spans="1:13" ht="12.75">
      <c r="A59" t="s">
        <v>46</v>
      </c>
      <c r="C59" s="31" t="s">
        <v>1794</v>
      </c>
      <c r="E59" s="33" t="s">
        <v>1795</v>
      </c>
      <c r="J59" s="32">
        <f>0</f>
      </c>
      <c s="32">
        <f>0</f>
      </c>
      <c s="32">
        <f>0+L60+L64+L68+L72+L76+L80+L84+L88+L92+L96+L100+L104+L108+L112+L116+L120+L124+L128+L132+L136+L140+L144</f>
      </c>
      <c s="32">
        <f>0+M60+M64+M68+M72+M76+M80+M84+M88+M92+M96+M100+M104+M108+M112+M116+M120+M124+M128+M132+M136+M140+M144</f>
      </c>
    </row>
    <row r="60" spans="1:16" ht="12.75">
      <c r="A60" t="s">
        <v>49</v>
      </c>
      <c s="34" t="s">
        <v>97</v>
      </c>
      <c s="34" t="s">
        <v>1796</v>
      </c>
      <c s="35" t="s">
        <v>5</v>
      </c>
      <c s="6" t="s">
        <v>1797</v>
      </c>
      <c s="36" t="s">
        <v>149</v>
      </c>
      <c s="37">
        <v>12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611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25.5">
      <c r="A62" s="35" t="s">
        <v>55</v>
      </c>
      <c r="E62" s="40" t="s">
        <v>1764</v>
      </c>
    </row>
    <row r="63" spans="1:5" ht="12.75">
      <c r="A63" t="s">
        <v>57</v>
      </c>
      <c r="E63" s="39" t="s">
        <v>5</v>
      </c>
    </row>
    <row r="64" spans="1:16" ht="12.75">
      <c r="A64" t="s">
        <v>49</v>
      </c>
      <c s="34" t="s">
        <v>100</v>
      </c>
      <c s="34" t="s">
        <v>1798</v>
      </c>
      <c s="35" t="s">
        <v>5</v>
      </c>
      <c s="6" t="s">
        <v>1799</v>
      </c>
      <c s="36" t="s">
        <v>144</v>
      </c>
      <c s="37">
        <v>40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611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25.5">
      <c r="A66" s="35" t="s">
        <v>55</v>
      </c>
      <c r="E66" s="40" t="s">
        <v>1764</v>
      </c>
    </row>
    <row r="67" spans="1:5" ht="12.75">
      <c r="A67" t="s">
        <v>57</v>
      </c>
      <c r="E67" s="39" t="s">
        <v>5</v>
      </c>
    </row>
    <row r="68" spans="1:16" ht="12.75">
      <c r="A68" t="s">
        <v>49</v>
      </c>
      <c s="34" t="s">
        <v>104</v>
      </c>
      <c s="34" t="s">
        <v>1800</v>
      </c>
      <c s="35" t="s">
        <v>5</v>
      </c>
      <c s="6" t="s">
        <v>1801</v>
      </c>
      <c s="36" t="s">
        <v>144</v>
      </c>
      <c s="37">
        <v>120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611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25.5">
      <c r="A70" s="35" t="s">
        <v>55</v>
      </c>
      <c r="E70" s="40" t="s">
        <v>1764</v>
      </c>
    </row>
    <row r="71" spans="1:5" ht="12.75">
      <c r="A71" t="s">
        <v>57</v>
      </c>
      <c r="E71" s="39" t="s">
        <v>5</v>
      </c>
    </row>
    <row r="72" spans="1:16" ht="12.75">
      <c r="A72" t="s">
        <v>49</v>
      </c>
      <c s="34" t="s">
        <v>108</v>
      </c>
      <c s="34" t="s">
        <v>1802</v>
      </c>
      <c s="35" t="s">
        <v>5</v>
      </c>
      <c s="6" t="s">
        <v>1803</v>
      </c>
      <c s="36" t="s">
        <v>144</v>
      </c>
      <c s="37">
        <v>110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611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25.5">
      <c r="A74" s="35" t="s">
        <v>55</v>
      </c>
      <c r="E74" s="40" t="s">
        <v>1764</v>
      </c>
    </row>
    <row r="75" spans="1:5" ht="12.75">
      <c r="A75" t="s">
        <v>57</v>
      </c>
      <c r="E75" s="39" t="s">
        <v>5</v>
      </c>
    </row>
    <row r="76" spans="1:16" ht="12.75">
      <c r="A76" t="s">
        <v>49</v>
      </c>
      <c s="34" t="s">
        <v>111</v>
      </c>
      <c s="34" t="s">
        <v>1804</v>
      </c>
      <c s="35" t="s">
        <v>5</v>
      </c>
      <c s="6" t="s">
        <v>1805</v>
      </c>
      <c s="36" t="s">
        <v>144</v>
      </c>
      <c s="37">
        <v>1090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611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25.5">
      <c r="A78" s="35" t="s">
        <v>55</v>
      </c>
      <c r="E78" s="40" t="s">
        <v>1764</v>
      </c>
    </row>
    <row r="79" spans="1:5" ht="12.75">
      <c r="A79" t="s">
        <v>57</v>
      </c>
      <c r="E79" s="39" t="s">
        <v>5</v>
      </c>
    </row>
    <row r="80" spans="1:16" ht="12.75">
      <c r="A80" t="s">
        <v>49</v>
      </c>
      <c s="34" t="s">
        <v>117</v>
      </c>
      <c s="34" t="s">
        <v>1806</v>
      </c>
      <c s="35" t="s">
        <v>5</v>
      </c>
      <c s="6" t="s">
        <v>1807</v>
      </c>
      <c s="36" t="s">
        <v>144</v>
      </c>
      <c s="37">
        <v>560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611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25.5">
      <c r="A82" s="35" t="s">
        <v>55</v>
      </c>
      <c r="E82" s="40" t="s">
        <v>1764</v>
      </c>
    </row>
    <row r="83" spans="1:5" ht="12.75">
      <c r="A83" t="s">
        <v>57</v>
      </c>
      <c r="E83" s="39" t="s">
        <v>5</v>
      </c>
    </row>
    <row r="84" spans="1:16" ht="12.75">
      <c r="A84" t="s">
        <v>49</v>
      </c>
      <c s="34" t="s">
        <v>121</v>
      </c>
      <c s="34" t="s">
        <v>1808</v>
      </c>
      <c s="35" t="s">
        <v>5</v>
      </c>
      <c s="6" t="s">
        <v>1809</v>
      </c>
      <c s="36" t="s">
        <v>149</v>
      </c>
      <c s="37">
        <v>612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611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25.5">
      <c r="A86" s="35" t="s">
        <v>55</v>
      </c>
      <c r="E86" s="40" t="s">
        <v>1764</v>
      </c>
    </row>
    <row r="87" spans="1:5" ht="12.75">
      <c r="A87" t="s">
        <v>57</v>
      </c>
      <c r="E87" s="39" t="s">
        <v>5</v>
      </c>
    </row>
    <row r="88" spans="1:16" ht="12.75">
      <c r="A88" t="s">
        <v>49</v>
      </c>
      <c s="34" t="s">
        <v>125</v>
      </c>
      <c s="34" t="s">
        <v>1810</v>
      </c>
      <c s="35" t="s">
        <v>5</v>
      </c>
      <c s="6" t="s">
        <v>1811</v>
      </c>
      <c s="36" t="s">
        <v>149</v>
      </c>
      <c s="37">
        <v>98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611</v>
      </c>
      <c>
        <f>(M88*21)/100</f>
      </c>
      <c t="s">
        <v>27</v>
      </c>
    </row>
    <row r="89" spans="1:5" ht="12.75">
      <c r="A89" s="35" t="s">
        <v>54</v>
      </c>
      <c r="E89" s="39" t="s">
        <v>5</v>
      </c>
    </row>
    <row r="90" spans="1:5" ht="25.5">
      <c r="A90" s="35" t="s">
        <v>55</v>
      </c>
      <c r="E90" s="40" t="s">
        <v>1764</v>
      </c>
    </row>
    <row r="91" spans="1:5" ht="12.75">
      <c r="A91" t="s">
        <v>57</v>
      </c>
      <c r="E91" s="39" t="s">
        <v>5</v>
      </c>
    </row>
    <row r="92" spans="1:16" ht="12.75">
      <c r="A92" t="s">
        <v>49</v>
      </c>
      <c s="34" t="s">
        <v>129</v>
      </c>
      <c s="34" t="s">
        <v>1812</v>
      </c>
      <c s="35" t="s">
        <v>5</v>
      </c>
      <c s="6" t="s">
        <v>1813</v>
      </c>
      <c s="36" t="s">
        <v>149</v>
      </c>
      <c s="37">
        <v>54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611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25.5">
      <c r="A94" s="35" t="s">
        <v>55</v>
      </c>
      <c r="E94" s="40" t="s">
        <v>1764</v>
      </c>
    </row>
    <row r="95" spans="1:5" ht="12.75">
      <c r="A95" t="s">
        <v>57</v>
      </c>
      <c r="E95" s="39" t="s">
        <v>5</v>
      </c>
    </row>
    <row r="96" spans="1:16" ht="12.75">
      <c r="A96" t="s">
        <v>49</v>
      </c>
      <c s="34" t="s">
        <v>133</v>
      </c>
      <c s="34" t="s">
        <v>1814</v>
      </c>
      <c s="35" t="s">
        <v>5</v>
      </c>
      <c s="6" t="s">
        <v>1815</v>
      </c>
      <c s="36" t="s">
        <v>149</v>
      </c>
      <c s="37">
        <v>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611</v>
      </c>
      <c>
        <f>(M96*21)/100</f>
      </c>
      <c t="s">
        <v>27</v>
      </c>
    </row>
    <row r="97" spans="1:5" ht="12.75">
      <c r="A97" s="35" t="s">
        <v>54</v>
      </c>
      <c r="E97" s="39" t="s">
        <v>5</v>
      </c>
    </row>
    <row r="98" spans="1:5" ht="25.5">
      <c r="A98" s="35" t="s">
        <v>55</v>
      </c>
      <c r="E98" s="40" t="s">
        <v>1764</v>
      </c>
    </row>
    <row r="99" spans="1:5" ht="12.75">
      <c r="A99" t="s">
        <v>57</v>
      </c>
      <c r="E99" s="39" t="s">
        <v>5</v>
      </c>
    </row>
    <row r="100" spans="1:16" ht="12.75">
      <c r="A100" t="s">
        <v>49</v>
      </c>
      <c s="34" t="s">
        <v>137</v>
      </c>
      <c s="34" t="s">
        <v>1816</v>
      </c>
      <c s="35" t="s">
        <v>5</v>
      </c>
      <c s="6" t="s">
        <v>1817</v>
      </c>
      <c s="36" t="s">
        <v>144</v>
      </c>
      <c s="37">
        <v>30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611</v>
      </c>
      <c>
        <f>(M100*21)/100</f>
      </c>
      <c t="s">
        <v>27</v>
      </c>
    </row>
    <row r="101" spans="1:5" ht="12.75">
      <c r="A101" s="35" t="s">
        <v>54</v>
      </c>
      <c r="E101" s="39" t="s">
        <v>5</v>
      </c>
    </row>
    <row r="102" spans="1:5" ht="25.5">
      <c r="A102" s="35" t="s">
        <v>55</v>
      </c>
      <c r="E102" s="40" t="s">
        <v>1764</v>
      </c>
    </row>
    <row r="103" spans="1:5" ht="12.75">
      <c r="A103" t="s">
        <v>57</v>
      </c>
      <c r="E103" s="39" t="s">
        <v>5</v>
      </c>
    </row>
    <row r="104" spans="1:16" ht="12.75">
      <c r="A104" t="s">
        <v>49</v>
      </c>
      <c s="34" t="s">
        <v>141</v>
      </c>
      <c s="34" t="s">
        <v>1818</v>
      </c>
      <c s="35" t="s">
        <v>5</v>
      </c>
      <c s="6" t="s">
        <v>1819</v>
      </c>
      <c s="36" t="s">
        <v>144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611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25.5">
      <c r="A106" s="35" t="s">
        <v>55</v>
      </c>
      <c r="E106" s="40" t="s">
        <v>1764</v>
      </c>
    </row>
    <row r="107" spans="1:5" ht="12.75">
      <c r="A107" t="s">
        <v>57</v>
      </c>
      <c r="E107" s="39" t="s">
        <v>5</v>
      </c>
    </row>
    <row r="108" spans="1:16" ht="12.75">
      <c r="A108" t="s">
        <v>49</v>
      </c>
      <c s="34" t="s">
        <v>146</v>
      </c>
      <c s="34" t="s">
        <v>1820</v>
      </c>
      <c s="35" t="s">
        <v>5</v>
      </c>
      <c s="6" t="s">
        <v>1799</v>
      </c>
      <c s="36" t="s">
        <v>144</v>
      </c>
      <c s="37">
        <v>40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611</v>
      </c>
      <c>
        <f>(M108*21)/100</f>
      </c>
      <c t="s">
        <v>27</v>
      </c>
    </row>
    <row r="109" spans="1:5" ht="12.75">
      <c r="A109" s="35" t="s">
        <v>54</v>
      </c>
      <c r="E109" s="39" t="s">
        <v>5</v>
      </c>
    </row>
    <row r="110" spans="1:5" ht="25.5">
      <c r="A110" s="35" t="s">
        <v>55</v>
      </c>
      <c r="E110" s="40" t="s">
        <v>1764</v>
      </c>
    </row>
    <row r="111" spans="1:5" ht="12.75">
      <c r="A111" t="s">
        <v>57</v>
      </c>
      <c r="E111" s="39" t="s">
        <v>5</v>
      </c>
    </row>
    <row r="112" spans="1:16" ht="12.75">
      <c r="A112" t="s">
        <v>49</v>
      </c>
      <c s="34" t="s">
        <v>151</v>
      </c>
      <c s="34" t="s">
        <v>1821</v>
      </c>
      <c s="35" t="s">
        <v>5</v>
      </c>
      <c s="6" t="s">
        <v>1801</v>
      </c>
      <c s="36" t="s">
        <v>144</v>
      </c>
      <c s="37">
        <v>120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611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25.5">
      <c r="A114" s="35" t="s">
        <v>55</v>
      </c>
      <c r="E114" s="40" t="s">
        <v>1764</v>
      </c>
    </row>
    <row r="115" spans="1:5" ht="12.75">
      <c r="A115" t="s">
        <v>57</v>
      </c>
      <c r="E115" s="39" t="s">
        <v>5</v>
      </c>
    </row>
    <row r="116" spans="1:16" ht="12.75">
      <c r="A116" t="s">
        <v>49</v>
      </c>
      <c s="34" t="s">
        <v>155</v>
      </c>
      <c s="34" t="s">
        <v>1822</v>
      </c>
      <c s="35" t="s">
        <v>5</v>
      </c>
      <c s="6" t="s">
        <v>1823</v>
      </c>
      <c s="36" t="s">
        <v>144</v>
      </c>
      <c s="37">
        <v>1090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611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25.5">
      <c r="A118" s="35" t="s">
        <v>55</v>
      </c>
      <c r="E118" s="40" t="s">
        <v>1764</v>
      </c>
    </row>
    <row r="119" spans="1:5" ht="12.75">
      <c r="A119" t="s">
        <v>57</v>
      </c>
      <c r="E119" s="39" t="s">
        <v>5</v>
      </c>
    </row>
    <row r="120" spans="1:16" ht="12.75">
      <c r="A120" t="s">
        <v>49</v>
      </c>
      <c s="34" t="s">
        <v>159</v>
      </c>
      <c s="34" t="s">
        <v>1824</v>
      </c>
      <c s="35" t="s">
        <v>5</v>
      </c>
      <c s="6" t="s">
        <v>1825</v>
      </c>
      <c s="36" t="s">
        <v>144</v>
      </c>
      <c s="37">
        <v>560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611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25.5">
      <c r="A122" s="35" t="s">
        <v>55</v>
      </c>
      <c r="E122" s="40" t="s">
        <v>1764</v>
      </c>
    </row>
    <row r="123" spans="1:5" ht="12.75">
      <c r="A123" t="s">
        <v>57</v>
      </c>
      <c r="E123" s="39" t="s">
        <v>5</v>
      </c>
    </row>
    <row r="124" spans="1:16" ht="12.75">
      <c r="A124" t="s">
        <v>49</v>
      </c>
      <c s="34" t="s">
        <v>163</v>
      </c>
      <c s="34" t="s">
        <v>1826</v>
      </c>
      <c s="35" t="s">
        <v>5</v>
      </c>
      <c s="6" t="s">
        <v>1803</v>
      </c>
      <c s="36" t="s">
        <v>144</v>
      </c>
      <c s="37">
        <v>110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611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25.5">
      <c r="A126" s="35" t="s">
        <v>55</v>
      </c>
      <c r="E126" s="40" t="s">
        <v>1764</v>
      </c>
    </row>
    <row r="127" spans="1:5" ht="12.75">
      <c r="A127" t="s">
        <v>57</v>
      </c>
      <c r="E127" s="39" t="s">
        <v>5</v>
      </c>
    </row>
    <row r="128" spans="1:16" ht="12.75">
      <c r="A128" t="s">
        <v>49</v>
      </c>
      <c s="34" t="s">
        <v>167</v>
      </c>
      <c s="34" t="s">
        <v>1827</v>
      </c>
      <c s="35" t="s">
        <v>5</v>
      </c>
      <c s="6" t="s">
        <v>1828</v>
      </c>
      <c s="36" t="s">
        <v>600</v>
      </c>
      <c s="37">
        <v>776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611</v>
      </c>
      <c>
        <f>(M128*21)/100</f>
      </c>
      <c t="s">
        <v>27</v>
      </c>
    </row>
    <row r="129" spans="1:5" ht="12.75">
      <c r="A129" s="35" t="s">
        <v>54</v>
      </c>
      <c r="E129" s="39" t="s">
        <v>5</v>
      </c>
    </row>
    <row r="130" spans="1:5" ht="25.5">
      <c r="A130" s="35" t="s">
        <v>55</v>
      </c>
      <c r="E130" s="40" t="s">
        <v>1764</v>
      </c>
    </row>
    <row r="131" spans="1:5" ht="12.75">
      <c r="A131" t="s">
        <v>57</v>
      </c>
      <c r="E131" s="39" t="s">
        <v>5</v>
      </c>
    </row>
    <row r="132" spans="1:16" ht="12.75">
      <c r="A132" t="s">
        <v>49</v>
      </c>
      <c s="34" t="s">
        <v>171</v>
      </c>
      <c s="34" t="s">
        <v>1829</v>
      </c>
      <c s="35" t="s">
        <v>5</v>
      </c>
      <c s="6" t="s">
        <v>1830</v>
      </c>
      <c s="36" t="s">
        <v>149</v>
      </c>
      <c s="37">
        <v>12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611</v>
      </c>
      <c>
        <f>(M132*21)/100</f>
      </c>
      <c t="s">
        <v>27</v>
      </c>
    </row>
    <row r="133" spans="1:5" ht="12.75">
      <c r="A133" s="35" t="s">
        <v>54</v>
      </c>
      <c r="E133" s="39" t="s">
        <v>5</v>
      </c>
    </row>
    <row r="134" spans="1:5" ht="25.5">
      <c r="A134" s="35" t="s">
        <v>55</v>
      </c>
      <c r="E134" s="40" t="s">
        <v>1764</v>
      </c>
    </row>
    <row r="135" spans="1:5" ht="12.75">
      <c r="A135" t="s">
        <v>57</v>
      </c>
      <c r="E135" s="39" t="s">
        <v>5</v>
      </c>
    </row>
    <row r="136" spans="1:16" ht="12.75">
      <c r="A136" t="s">
        <v>49</v>
      </c>
      <c s="34" t="s">
        <v>175</v>
      </c>
      <c s="34" t="s">
        <v>1831</v>
      </c>
      <c s="35" t="s">
        <v>5</v>
      </c>
      <c s="6" t="s">
        <v>1832</v>
      </c>
      <c s="36" t="s">
        <v>144</v>
      </c>
      <c s="37">
        <v>30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611</v>
      </c>
      <c>
        <f>(M136*21)/100</f>
      </c>
      <c t="s">
        <v>27</v>
      </c>
    </row>
    <row r="137" spans="1:5" ht="12.75">
      <c r="A137" s="35" t="s">
        <v>54</v>
      </c>
      <c r="E137" s="39" t="s">
        <v>5</v>
      </c>
    </row>
    <row r="138" spans="1:5" ht="25.5">
      <c r="A138" s="35" t="s">
        <v>55</v>
      </c>
      <c r="E138" s="40" t="s">
        <v>1764</v>
      </c>
    </row>
    <row r="139" spans="1:5" ht="12.75">
      <c r="A139" t="s">
        <v>57</v>
      </c>
      <c r="E139" s="39" t="s">
        <v>5</v>
      </c>
    </row>
    <row r="140" spans="1:16" ht="12.75">
      <c r="A140" t="s">
        <v>49</v>
      </c>
      <c s="34" t="s">
        <v>179</v>
      </c>
      <c s="34" t="s">
        <v>1833</v>
      </c>
      <c s="35" t="s">
        <v>5</v>
      </c>
      <c s="6" t="s">
        <v>1834</v>
      </c>
      <c s="36" t="s">
        <v>144</v>
      </c>
      <c s="37">
        <v>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611</v>
      </c>
      <c>
        <f>(M140*21)/100</f>
      </c>
      <c t="s">
        <v>27</v>
      </c>
    </row>
    <row r="141" spans="1:5" ht="12.75">
      <c r="A141" s="35" t="s">
        <v>54</v>
      </c>
      <c r="E141" s="39" t="s">
        <v>5</v>
      </c>
    </row>
    <row r="142" spans="1:5" ht="25.5">
      <c r="A142" s="35" t="s">
        <v>55</v>
      </c>
      <c r="E142" s="40" t="s">
        <v>1764</v>
      </c>
    </row>
    <row r="143" spans="1:5" ht="12.75">
      <c r="A143" t="s">
        <v>57</v>
      </c>
      <c r="E143" s="39" t="s">
        <v>5</v>
      </c>
    </row>
    <row r="144" spans="1:16" ht="12.75">
      <c r="A144" t="s">
        <v>49</v>
      </c>
      <c s="34" t="s">
        <v>183</v>
      </c>
      <c s="34" t="s">
        <v>1835</v>
      </c>
      <c s="35" t="s">
        <v>5</v>
      </c>
      <c s="6" t="s">
        <v>1836</v>
      </c>
      <c s="36" t="s">
        <v>1790</v>
      </c>
      <c s="37">
        <v>120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611</v>
      </c>
      <c>
        <f>(M144*21)/100</f>
      </c>
      <c t="s">
        <v>27</v>
      </c>
    </row>
    <row r="145" spans="1:5" ht="12.75">
      <c r="A145" s="35" t="s">
        <v>54</v>
      </c>
      <c r="E145" s="39" t="s">
        <v>5</v>
      </c>
    </row>
    <row r="146" spans="1:5" ht="25.5">
      <c r="A146" s="35" t="s">
        <v>55</v>
      </c>
      <c r="E146" s="40" t="s">
        <v>1764</v>
      </c>
    </row>
    <row r="147" spans="1:5" ht="12.75">
      <c r="A147" t="s">
        <v>57</v>
      </c>
      <c r="E147" s="39" t="s">
        <v>5</v>
      </c>
    </row>
    <row r="148" spans="1:13" ht="12.75">
      <c r="A148" t="s">
        <v>46</v>
      </c>
      <c r="C148" s="31" t="s">
        <v>1837</v>
      </c>
      <c r="E148" s="33" t="s">
        <v>1838</v>
      </c>
      <c r="J148" s="32">
        <f>0</f>
      </c>
      <c s="32">
        <f>0</f>
      </c>
      <c s="32">
        <f>0+L149+L153+L157+L161+L165+L169+L173+L177+L181+L185+L189+L193+L197+L201+L205+L209+L213+L217+L221</f>
      </c>
      <c s="32">
        <f>0+M149+M153+M157+M161+M165+M169+M173+M177+M181+M185+M189+M193+M197+M201+M205+M209+M213+M217+M221</f>
      </c>
    </row>
    <row r="149" spans="1:16" ht="12.75">
      <c r="A149" t="s">
        <v>49</v>
      </c>
      <c s="34" t="s">
        <v>187</v>
      </c>
      <c s="34" t="s">
        <v>1839</v>
      </c>
      <c s="35" t="s">
        <v>5</v>
      </c>
      <c s="6" t="s">
        <v>1840</v>
      </c>
      <c s="36" t="s">
        <v>144</v>
      </c>
      <c s="37">
        <v>160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611</v>
      </c>
      <c>
        <f>(M149*21)/100</f>
      </c>
      <c t="s">
        <v>27</v>
      </c>
    </row>
    <row r="150" spans="1:5" ht="12.75">
      <c r="A150" s="35" t="s">
        <v>54</v>
      </c>
      <c r="E150" s="39" t="s">
        <v>5</v>
      </c>
    </row>
    <row r="151" spans="1:5" ht="25.5">
      <c r="A151" s="35" t="s">
        <v>55</v>
      </c>
      <c r="E151" s="40" t="s">
        <v>1764</v>
      </c>
    </row>
    <row r="152" spans="1:5" ht="12.75">
      <c r="A152" t="s">
        <v>57</v>
      </c>
      <c r="E152" s="39" t="s">
        <v>5</v>
      </c>
    </row>
    <row r="153" spans="1:16" ht="12.75">
      <c r="A153" t="s">
        <v>49</v>
      </c>
      <c s="34" t="s">
        <v>191</v>
      </c>
      <c s="34" t="s">
        <v>1841</v>
      </c>
      <c s="35" t="s">
        <v>5</v>
      </c>
      <c s="6" t="s">
        <v>1842</v>
      </c>
      <c s="36" t="s">
        <v>144</v>
      </c>
      <c s="37">
        <v>60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611</v>
      </c>
      <c>
        <f>(M153*21)/100</f>
      </c>
      <c t="s">
        <v>27</v>
      </c>
    </row>
    <row r="154" spans="1:5" ht="12.75">
      <c r="A154" s="35" t="s">
        <v>54</v>
      </c>
      <c r="E154" s="39" t="s">
        <v>5</v>
      </c>
    </row>
    <row r="155" spans="1:5" ht="25.5">
      <c r="A155" s="35" t="s">
        <v>55</v>
      </c>
      <c r="E155" s="40" t="s">
        <v>1764</v>
      </c>
    </row>
    <row r="156" spans="1:5" ht="12.75">
      <c r="A156" t="s">
        <v>57</v>
      </c>
      <c r="E156" s="39" t="s">
        <v>5</v>
      </c>
    </row>
    <row r="157" spans="1:16" ht="12.75">
      <c r="A157" t="s">
        <v>49</v>
      </c>
      <c s="34" t="s">
        <v>195</v>
      </c>
      <c s="34" t="s">
        <v>1843</v>
      </c>
      <c s="35" t="s">
        <v>5</v>
      </c>
      <c s="6" t="s">
        <v>1844</v>
      </c>
      <c s="36" t="s">
        <v>144</v>
      </c>
      <c s="37">
        <v>50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611</v>
      </c>
      <c>
        <f>(M157*21)/100</f>
      </c>
      <c t="s">
        <v>27</v>
      </c>
    </row>
    <row r="158" spans="1:5" ht="12.75">
      <c r="A158" s="35" t="s">
        <v>54</v>
      </c>
      <c r="E158" s="39" t="s">
        <v>5</v>
      </c>
    </row>
    <row r="159" spans="1:5" ht="25.5">
      <c r="A159" s="35" t="s">
        <v>55</v>
      </c>
      <c r="E159" s="40" t="s">
        <v>1764</v>
      </c>
    </row>
    <row r="160" spans="1:5" ht="12.75">
      <c r="A160" t="s">
        <v>57</v>
      </c>
      <c r="E160" s="39" t="s">
        <v>5</v>
      </c>
    </row>
    <row r="161" spans="1:16" ht="12.75">
      <c r="A161" t="s">
        <v>49</v>
      </c>
      <c s="34" t="s">
        <v>199</v>
      </c>
      <c s="34" t="s">
        <v>1845</v>
      </c>
      <c s="35" t="s">
        <v>5</v>
      </c>
      <c s="6" t="s">
        <v>1846</v>
      </c>
      <c s="36" t="s">
        <v>144</v>
      </c>
      <c s="37">
        <v>1250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611</v>
      </c>
      <c>
        <f>(M161*21)/100</f>
      </c>
      <c t="s">
        <v>27</v>
      </c>
    </row>
    <row r="162" spans="1:5" ht="12.75">
      <c r="A162" s="35" t="s">
        <v>54</v>
      </c>
      <c r="E162" s="39" t="s">
        <v>5</v>
      </c>
    </row>
    <row r="163" spans="1:5" ht="25.5">
      <c r="A163" s="35" t="s">
        <v>55</v>
      </c>
      <c r="E163" s="40" t="s">
        <v>1764</v>
      </c>
    </row>
    <row r="164" spans="1:5" ht="12.75">
      <c r="A164" t="s">
        <v>57</v>
      </c>
      <c r="E164" s="39" t="s">
        <v>5</v>
      </c>
    </row>
    <row r="165" spans="1:16" ht="12.75">
      <c r="A165" t="s">
        <v>49</v>
      </c>
      <c s="34" t="s">
        <v>203</v>
      </c>
      <c s="34" t="s">
        <v>1847</v>
      </c>
      <c s="35" t="s">
        <v>5</v>
      </c>
      <c s="6" t="s">
        <v>1848</v>
      </c>
      <c s="36" t="s">
        <v>144</v>
      </c>
      <c s="37">
        <v>3110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611</v>
      </c>
      <c>
        <f>(M165*21)/100</f>
      </c>
      <c t="s">
        <v>27</v>
      </c>
    </row>
    <row r="166" spans="1:5" ht="12.75">
      <c r="A166" s="35" t="s">
        <v>54</v>
      </c>
      <c r="E166" s="39" t="s">
        <v>5</v>
      </c>
    </row>
    <row r="167" spans="1:5" ht="25.5">
      <c r="A167" s="35" t="s">
        <v>55</v>
      </c>
      <c r="E167" s="40" t="s">
        <v>1764</v>
      </c>
    </row>
    <row r="168" spans="1:5" ht="12.75">
      <c r="A168" t="s">
        <v>57</v>
      </c>
      <c r="E168" s="39" t="s">
        <v>5</v>
      </c>
    </row>
    <row r="169" spans="1:16" ht="12.75">
      <c r="A169" t="s">
        <v>49</v>
      </c>
      <c s="34" t="s">
        <v>207</v>
      </c>
      <c s="34" t="s">
        <v>1849</v>
      </c>
      <c s="35" t="s">
        <v>5</v>
      </c>
      <c s="6" t="s">
        <v>1850</v>
      </c>
      <c s="36" t="s">
        <v>144</v>
      </c>
      <c s="37">
        <v>3140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611</v>
      </c>
      <c>
        <f>(M169*21)/100</f>
      </c>
      <c t="s">
        <v>27</v>
      </c>
    </row>
    <row r="170" spans="1:5" ht="12.75">
      <c r="A170" s="35" t="s">
        <v>54</v>
      </c>
      <c r="E170" s="39" t="s">
        <v>5</v>
      </c>
    </row>
    <row r="171" spans="1:5" ht="25.5">
      <c r="A171" s="35" t="s">
        <v>55</v>
      </c>
      <c r="E171" s="40" t="s">
        <v>1764</v>
      </c>
    </row>
    <row r="172" spans="1:5" ht="12.75">
      <c r="A172" t="s">
        <v>57</v>
      </c>
      <c r="E172" s="39" t="s">
        <v>5</v>
      </c>
    </row>
    <row r="173" spans="1:16" ht="12.75">
      <c r="A173" t="s">
        <v>49</v>
      </c>
      <c s="34" t="s">
        <v>211</v>
      </c>
      <c s="34" t="s">
        <v>1851</v>
      </c>
      <c s="35" t="s">
        <v>5</v>
      </c>
      <c s="6" t="s">
        <v>1852</v>
      </c>
      <c s="36" t="s">
        <v>144</v>
      </c>
      <c s="37">
        <v>690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611</v>
      </c>
      <c>
        <f>(M173*21)/100</f>
      </c>
      <c t="s">
        <v>27</v>
      </c>
    </row>
    <row r="174" spans="1:5" ht="12.75">
      <c r="A174" s="35" t="s">
        <v>54</v>
      </c>
      <c r="E174" s="39" t="s">
        <v>5</v>
      </c>
    </row>
    <row r="175" spans="1:5" ht="25.5">
      <c r="A175" s="35" t="s">
        <v>55</v>
      </c>
      <c r="E175" s="40" t="s">
        <v>1764</v>
      </c>
    </row>
    <row r="176" spans="1:5" ht="12.75">
      <c r="A176" t="s">
        <v>57</v>
      </c>
      <c r="E176" s="39" t="s">
        <v>5</v>
      </c>
    </row>
    <row r="177" spans="1:16" ht="12.75">
      <c r="A177" t="s">
        <v>49</v>
      </c>
      <c s="34" t="s">
        <v>215</v>
      </c>
      <c s="34" t="s">
        <v>1853</v>
      </c>
      <c s="35" t="s">
        <v>5</v>
      </c>
      <c s="6" t="s">
        <v>1854</v>
      </c>
      <c s="36" t="s">
        <v>144</v>
      </c>
      <c s="37">
        <v>120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611</v>
      </c>
      <c>
        <f>(M177*21)/100</f>
      </c>
      <c t="s">
        <v>27</v>
      </c>
    </row>
    <row r="178" spans="1:5" ht="12.75">
      <c r="A178" s="35" t="s">
        <v>54</v>
      </c>
      <c r="E178" s="39" t="s">
        <v>5</v>
      </c>
    </row>
    <row r="179" spans="1:5" ht="25.5">
      <c r="A179" s="35" t="s">
        <v>55</v>
      </c>
      <c r="E179" s="40" t="s">
        <v>1764</v>
      </c>
    </row>
    <row r="180" spans="1:5" ht="12.75">
      <c r="A180" t="s">
        <v>57</v>
      </c>
      <c r="E180" s="39" t="s">
        <v>5</v>
      </c>
    </row>
    <row r="181" spans="1:16" ht="12.75">
      <c r="A181" t="s">
        <v>49</v>
      </c>
      <c s="34" t="s">
        <v>220</v>
      </c>
      <c s="34" t="s">
        <v>1855</v>
      </c>
      <c s="35" t="s">
        <v>5</v>
      </c>
      <c s="6" t="s">
        <v>1856</v>
      </c>
      <c s="36" t="s">
        <v>144</v>
      </c>
      <c s="37">
        <v>110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611</v>
      </c>
      <c>
        <f>(M181*21)/100</f>
      </c>
      <c t="s">
        <v>27</v>
      </c>
    </row>
    <row r="182" spans="1:5" ht="12.75">
      <c r="A182" s="35" t="s">
        <v>54</v>
      </c>
      <c r="E182" s="39" t="s">
        <v>5</v>
      </c>
    </row>
    <row r="183" spans="1:5" ht="25.5">
      <c r="A183" s="35" t="s">
        <v>55</v>
      </c>
      <c r="E183" s="40" t="s">
        <v>1764</v>
      </c>
    </row>
    <row r="184" spans="1:5" ht="12.75">
      <c r="A184" t="s">
        <v>57</v>
      </c>
      <c r="E184" s="39" t="s">
        <v>5</v>
      </c>
    </row>
    <row r="185" spans="1:16" ht="12.75">
      <c r="A185" t="s">
        <v>49</v>
      </c>
      <c s="34" t="s">
        <v>224</v>
      </c>
      <c s="34" t="s">
        <v>1857</v>
      </c>
      <c s="35" t="s">
        <v>5</v>
      </c>
      <c s="6" t="s">
        <v>1858</v>
      </c>
      <c s="36" t="s">
        <v>144</v>
      </c>
      <c s="37">
        <v>320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611</v>
      </c>
      <c>
        <f>(M185*21)/100</f>
      </c>
      <c t="s">
        <v>27</v>
      </c>
    </row>
    <row r="186" spans="1:5" ht="12.75">
      <c r="A186" s="35" t="s">
        <v>54</v>
      </c>
      <c r="E186" s="39" t="s">
        <v>5</v>
      </c>
    </row>
    <row r="187" spans="1:5" ht="25.5">
      <c r="A187" s="35" t="s">
        <v>55</v>
      </c>
      <c r="E187" s="40" t="s">
        <v>1764</v>
      </c>
    </row>
    <row r="188" spans="1:5" ht="12.75">
      <c r="A188" t="s">
        <v>57</v>
      </c>
      <c r="E188" s="39" t="s">
        <v>5</v>
      </c>
    </row>
    <row r="189" spans="1:16" ht="12.75">
      <c r="A189" t="s">
        <v>49</v>
      </c>
      <c s="34" t="s">
        <v>228</v>
      </c>
      <c s="34" t="s">
        <v>1859</v>
      </c>
      <c s="35" t="s">
        <v>5</v>
      </c>
      <c s="6" t="s">
        <v>1860</v>
      </c>
      <c s="36" t="s">
        <v>144</v>
      </c>
      <c s="37">
        <v>100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611</v>
      </c>
      <c>
        <f>(M189*21)/100</f>
      </c>
      <c t="s">
        <v>27</v>
      </c>
    </row>
    <row r="190" spans="1:5" ht="12.75">
      <c r="A190" s="35" t="s">
        <v>54</v>
      </c>
      <c r="E190" s="39" t="s">
        <v>5</v>
      </c>
    </row>
    <row r="191" spans="1:5" ht="25.5">
      <c r="A191" s="35" t="s">
        <v>55</v>
      </c>
      <c r="E191" s="40" t="s">
        <v>1764</v>
      </c>
    </row>
    <row r="192" spans="1:5" ht="12.75">
      <c r="A192" t="s">
        <v>57</v>
      </c>
      <c r="E192" s="39" t="s">
        <v>5</v>
      </c>
    </row>
    <row r="193" spans="1:16" ht="12.75">
      <c r="A193" t="s">
        <v>49</v>
      </c>
      <c s="34" t="s">
        <v>231</v>
      </c>
      <c s="34" t="s">
        <v>1861</v>
      </c>
      <c s="35" t="s">
        <v>5</v>
      </c>
      <c s="6" t="s">
        <v>1862</v>
      </c>
      <c s="36" t="s">
        <v>144</v>
      </c>
      <c s="37">
        <v>200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611</v>
      </c>
      <c>
        <f>(M193*21)/100</f>
      </c>
      <c t="s">
        <v>27</v>
      </c>
    </row>
    <row r="194" spans="1:5" ht="12.75">
      <c r="A194" s="35" t="s">
        <v>54</v>
      </c>
      <c r="E194" s="39" t="s">
        <v>5</v>
      </c>
    </row>
    <row r="195" spans="1:5" ht="25.5">
      <c r="A195" s="35" t="s">
        <v>55</v>
      </c>
      <c r="E195" s="40" t="s">
        <v>1764</v>
      </c>
    </row>
    <row r="196" spans="1:5" ht="12.75">
      <c r="A196" t="s">
        <v>57</v>
      </c>
      <c r="E196" s="39" t="s">
        <v>5</v>
      </c>
    </row>
    <row r="197" spans="1:16" ht="12.75">
      <c r="A197" t="s">
        <v>49</v>
      </c>
      <c s="34" t="s">
        <v>234</v>
      </c>
      <c s="34" t="s">
        <v>1863</v>
      </c>
      <c s="35" t="s">
        <v>5</v>
      </c>
      <c s="6" t="s">
        <v>1864</v>
      </c>
      <c s="36" t="s">
        <v>144</v>
      </c>
      <c s="37">
        <v>240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611</v>
      </c>
      <c>
        <f>(M197*21)/100</f>
      </c>
      <c t="s">
        <v>27</v>
      </c>
    </row>
    <row r="198" spans="1:5" ht="12.75">
      <c r="A198" s="35" t="s">
        <v>54</v>
      </c>
      <c r="E198" s="39" t="s">
        <v>5</v>
      </c>
    </row>
    <row r="199" spans="1:5" ht="25.5">
      <c r="A199" s="35" t="s">
        <v>55</v>
      </c>
      <c r="E199" s="40" t="s">
        <v>1764</v>
      </c>
    </row>
    <row r="200" spans="1:5" ht="12.75">
      <c r="A200" t="s">
        <v>57</v>
      </c>
      <c r="E200" s="39" t="s">
        <v>5</v>
      </c>
    </row>
    <row r="201" spans="1:16" ht="12.75">
      <c r="A201" t="s">
        <v>49</v>
      </c>
      <c s="34" t="s">
        <v>237</v>
      </c>
      <c s="34" t="s">
        <v>1865</v>
      </c>
      <c s="35" t="s">
        <v>5</v>
      </c>
      <c s="6" t="s">
        <v>1866</v>
      </c>
      <c s="36" t="s">
        <v>144</v>
      </c>
      <c s="37">
        <v>90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611</v>
      </c>
      <c>
        <f>(M201*21)/100</f>
      </c>
      <c t="s">
        <v>27</v>
      </c>
    </row>
    <row r="202" spans="1:5" ht="12.75">
      <c r="A202" s="35" t="s">
        <v>54</v>
      </c>
      <c r="E202" s="39" t="s">
        <v>5</v>
      </c>
    </row>
    <row r="203" spans="1:5" ht="25.5">
      <c r="A203" s="35" t="s">
        <v>55</v>
      </c>
      <c r="E203" s="40" t="s">
        <v>1764</v>
      </c>
    </row>
    <row r="204" spans="1:5" ht="12.75">
      <c r="A204" t="s">
        <v>57</v>
      </c>
      <c r="E204" s="39" t="s">
        <v>5</v>
      </c>
    </row>
    <row r="205" spans="1:16" ht="12.75">
      <c r="A205" t="s">
        <v>49</v>
      </c>
      <c s="34" t="s">
        <v>241</v>
      </c>
      <c s="34" t="s">
        <v>1867</v>
      </c>
      <c s="35" t="s">
        <v>5</v>
      </c>
      <c s="6" t="s">
        <v>1868</v>
      </c>
      <c s="36" t="s">
        <v>144</v>
      </c>
      <c s="37">
        <v>620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611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25.5">
      <c r="A207" s="35" t="s">
        <v>55</v>
      </c>
      <c r="E207" s="40" t="s">
        <v>1764</v>
      </c>
    </row>
    <row r="208" spans="1:5" ht="12.75">
      <c r="A208" t="s">
        <v>57</v>
      </c>
      <c r="E208" s="39" t="s">
        <v>5</v>
      </c>
    </row>
    <row r="209" spans="1:16" ht="12.75">
      <c r="A209" t="s">
        <v>49</v>
      </c>
      <c s="34" t="s">
        <v>245</v>
      </c>
      <c s="34" t="s">
        <v>1869</v>
      </c>
      <c s="35" t="s">
        <v>5</v>
      </c>
      <c s="6" t="s">
        <v>1870</v>
      </c>
      <c s="36" t="s">
        <v>144</v>
      </c>
      <c s="37">
        <v>330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611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25.5">
      <c r="A211" s="35" t="s">
        <v>55</v>
      </c>
      <c r="E211" s="40" t="s">
        <v>1764</v>
      </c>
    </row>
    <row r="212" spans="1:5" ht="12.75">
      <c r="A212" t="s">
        <v>57</v>
      </c>
      <c r="E212" s="39" t="s">
        <v>5</v>
      </c>
    </row>
    <row r="213" spans="1:16" ht="12.75">
      <c r="A213" t="s">
        <v>49</v>
      </c>
      <c s="34" t="s">
        <v>248</v>
      </c>
      <c s="34" t="s">
        <v>1871</v>
      </c>
      <c s="35" t="s">
        <v>5</v>
      </c>
      <c s="6" t="s">
        <v>1872</v>
      </c>
      <c s="36" t="s">
        <v>144</v>
      </c>
      <c s="37">
        <v>4360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611</v>
      </c>
      <c>
        <f>(M213*21)/100</f>
      </c>
      <c t="s">
        <v>27</v>
      </c>
    </row>
    <row r="214" spans="1:5" ht="12.75">
      <c r="A214" s="35" t="s">
        <v>54</v>
      </c>
      <c r="E214" s="39" t="s">
        <v>5</v>
      </c>
    </row>
    <row r="215" spans="1:5" ht="25.5">
      <c r="A215" s="35" t="s">
        <v>55</v>
      </c>
      <c r="E215" s="40" t="s">
        <v>1764</v>
      </c>
    </row>
    <row r="216" spans="1:5" ht="12.75">
      <c r="A216" t="s">
        <v>57</v>
      </c>
      <c r="E216" s="39" t="s">
        <v>5</v>
      </c>
    </row>
    <row r="217" spans="1:16" ht="12.75">
      <c r="A217" t="s">
        <v>49</v>
      </c>
      <c s="34" t="s">
        <v>252</v>
      </c>
      <c s="34" t="s">
        <v>1873</v>
      </c>
      <c s="35" t="s">
        <v>5</v>
      </c>
      <c s="6" t="s">
        <v>1874</v>
      </c>
      <c s="36" t="s">
        <v>144</v>
      </c>
      <c s="37">
        <v>4060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611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25.5">
      <c r="A219" s="35" t="s">
        <v>55</v>
      </c>
      <c r="E219" s="40" t="s">
        <v>1764</v>
      </c>
    </row>
    <row r="220" spans="1:5" ht="12.75">
      <c r="A220" t="s">
        <v>57</v>
      </c>
      <c r="E220" s="39" t="s">
        <v>5</v>
      </c>
    </row>
    <row r="221" spans="1:16" ht="12.75">
      <c r="A221" t="s">
        <v>49</v>
      </c>
      <c s="34" t="s">
        <v>255</v>
      </c>
      <c s="34" t="s">
        <v>1875</v>
      </c>
      <c s="35" t="s">
        <v>5</v>
      </c>
      <c s="6" t="s">
        <v>1876</v>
      </c>
      <c s="36" t="s">
        <v>144</v>
      </c>
      <c s="37">
        <v>270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611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25.5">
      <c r="A223" s="35" t="s">
        <v>55</v>
      </c>
      <c r="E223" s="40" t="s">
        <v>1764</v>
      </c>
    </row>
    <row r="224" spans="1:5" ht="12.75">
      <c r="A224" t="s">
        <v>57</v>
      </c>
      <c r="E224" s="39" t="s">
        <v>5</v>
      </c>
    </row>
    <row r="225" spans="1:13" ht="12.75">
      <c r="A225" t="s">
        <v>46</v>
      </c>
      <c r="C225" s="31" t="s">
        <v>1877</v>
      </c>
      <c r="E225" s="33" t="s">
        <v>1878</v>
      </c>
      <c r="J225" s="32">
        <f>0</f>
      </c>
      <c s="32">
        <f>0</f>
      </c>
      <c s="32">
        <f>0+L226+L230+L234+L238+L242+L246+L250+L254</f>
      </c>
      <c s="32">
        <f>0+M226+M230+M234+M238+M242+M246+M250+M254</f>
      </c>
    </row>
    <row r="226" spans="1:16" ht="12.75">
      <c r="A226" t="s">
        <v>49</v>
      </c>
      <c s="34" t="s">
        <v>259</v>
      </c>
      <c s="34" t="s">
        <v>1879</v>
      </c>
      <c s="35" t="s">
        <v>5</v>
      </c>
      <c s="6" t="s">
        <v>1880</v>
      </c>
      <c s="36" t="s">
        <v>600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611</v>
      </c>
      <c>
        <f>(M226*21)/100</f>
      </c>
      <c t="s">
        <v>27</v>
      </c>
    </row>
    <row r="227" spans="1:5" ht="12.75">
      <c r="A227" s="35" t="s">
        <v>54</v>
      </c>
      <c r="E227" s="39" t="s">
        <v>5</v>
      </c>
    </row>
    <row r="228" spans="1:5" ht="25.5">
      <c r="A228" s="35" t="s">
        <v>55</v>
      </c>
      <c r="E228" s="40" t="s">
        <v>1764</v>
      </c>
    </row>
    <row r="229" spans="1:5" ht="12.75">
      <c r="A229" t="s">
        <v>57</v>
      </c>
      <c r="E229" s="39" t="s">
        <v>5</v>
      </c>
    </row>
    <row r="230" spans="1:16" ht="12.75">
      <c r="A230" t="s">
        <v>49</v>
      </c>
      <c s="34" t="s">
        <v>263</v>
      </c>
      <c s="34" t="s">
        <v>1881</v>
      </c>
      <c s="35" t="s">
        <v>5</v>
      </c>
      <c s="6" t="s">
        <v>1882</v>
      </c>
      <c s="36" t="s">
        <v>600</v>
      </c>
      <c s="37">
        <v>640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611</v>
      </c>
      <c>
        <f>(M230*21)/100</f>
      </c>
      <c t="s">
        <v>27</v>
      </c>
    </row>
    <row r="231" spans="1:5" ht="12.75">
      <c r="A231" s="35" t="s">
        <v>54</v>
      </c>
      <c r="E231" s="39" t="s">
        <v>5</v>
      </c>
    </row>
    <row r="232" spans="1:5" ht="25.5">
      <c r="A232" s="35" t="s">
        <v>55</v>
      </c>
      <c r="E232" s="40" t="s">
        <v>1764</v>
      </c>
    </row>
    <row r="233" spans="1:5" ht="12.75">
      <c r="A233" t="s">
        <v>57</v>
      </c>
      <c r="E233" s="39" t="s">
        <v>5</v>
      </c>
    </row>
    <row r="234" spans="1:16" ht="12.75">
      <c r="A234" t="s">
        <v>49</v>
      </c>
      <c s="34" t="s">
        <v>267</v>
      </c>
      <c s="34" t="s">
        <v>1883</v>
      </c>
      <c s="35" t="s">
        <v>5</v>
      </c>
      <c s="6" t="s">
        <v>1884</v>
      </c>
      <c s="36" t="s">
        <v>1885</v>
      </c>
      <c s="37">
        <v>100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611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25.5">
      <c r="A236" s="35" t="s">
        <v>55</v>
      </c>
      <c r="E236" s="40" t="s">
        <v>1764</v>
      </c>
    </row>
    <row r="237" spans="1:5" ht="12.75">
      <c r="A237" t="s">
        <v>57</v>
      </c>
      <c r="E237" s="39" t="s">
        <v>5</v>
      </c>
    </row>
    <row r="238" spans="1:16" ht="12.75">
      <c r="A238" t="s">
        <v>49</v>
      </c>
      <c s="34" t="s">
        <v>271</v>
      </c>
      <c s="34" t="s">
        <v>1886</v>
      </c>
      <c s="35" t="s">
        <v>5</v>
      </c>
      <c s="6" t="s">
        <v>1887</v>
      </c>
      <c s="36" t="s">
        <v>600</v>
      </c>
      <c s="37">
        <v>9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611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25.5">
      <c r="A240" s="35" t="s">
        <v>55</v>
      </c>
      <c r="E240" s="40" t="s">
        <v>1764</v>
      </c>
    </row>
    <row r="241" spans="1:5" ht="12.75">
      <c r="A241" t="s">
        <v>57</v>
      </c>
      <c r="E241" s="39" t="s">
        <v>5</v>
      </c>
    </row>
    <row r="242" spans="1:16" ht="12.75">
      <c r="A242" t="s">
        <v>49</v>
      </c>
      <c s="34" t="s">
        <v>275</v>
      </c>
      <c s="34" t="s">
        <v>1888</v>
      </c>
      <c s="35" t="s">
        <v>5</v>
      </c>
      <c s="6" t="s">
        <v>1889</v>
      </c>
      <c s="36" t="s">
        <v>600</v>
      </c>
      <c s="37">
        <v>850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611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25.5">
      <c r="A244" s="35" t="s">
        <v>55</v>
      </c>
      <c r="E244" s="40" t="s">
        <v>1764</v>
      </c>
    </row>
    <row r="245" spans="1:5" ht="12.75">
      <c r="A245" t="s">
        <v>57</v>
      </c>
      <c r="E245" s="39" t="s">
        <v>5</v>
      </c>
    </row>
    <row r="246" spans="1:16" ht="12.75">
      <c r="A246" t="s">
        <v>49</v>
      </c>
      <c s="34" t="s">
        <v>279</v>
      </c>
      <c s="34" t="s">
        <v>1890</v>
      </c>
      <c s="35" t="s">
        <v>5</v>
      </c>
      <c s="6" t="s">
        <v>1891</v>
      </c>
      <c s="36" t="s">
        <v>149</v>
      </c>
      <c s="37">
        <v>1680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611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25.5">
      <c r="A248" s="35" t="s">
        <v>55</v>
      </c>
      <c r="E248" s="40" t="s">
        <v>1764</v>
      </c>
    </row>
    <row r="249" spans="1:5" ht="12.75">
      <c r="A249" t="s">
        <v>57</v>
      </c>
      <c r="E249" s="39" t="s">
        <v>5</v>
      </c>
    </row>
    <row r="250" spans="1:16" ht="12.75">
      <c r="A250" t="s">
        <v>49</v>
      </c>
      <c s="34" t="s">
        <v>283</v>
      </c>
      <c s="34" t="s">
        <v>1892</v>
      </c>
      <c s="35" t="s">
        <v>5</v>
      </c>
      <c s="6" t="s">
        <v>1893</v>
      </c>
      <c s="36" t="s">
        <v>149</v>
      </c>
      <c s="37">
        <v>66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611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25.5">
      <c r="A252" s="35" t="s">
        <v>55</v>
      </c>
      <c r="E252" s="40" t="s">
        <v>1764</v>
      </c>
    </row>
    <row r="253" spans="1:5" ht="12.75">
      <c r="A253" t="s">
        <v>57</v>
      </c>
      <c r="E253" s="39" t="s">
        <v>5</v>
      </c>
    </row>
    <row r="254" spans="1:16" ht="12.75">
      <c r="A254" t="s">
        <v>49</v>
      </c>
      <c s="34" t="s">
        <v>287</v>
      </c>
      <c s="34" t="s">
        <v>1894</v>
      </c>
      <c s="35" t="s">
        <v>5</v>
      </c>
      <c s="6" t="s">
        <v>1895</v>
      </c>
      <c s="36" t="s">
        <v>149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611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25.5">
      <c r="A256" s="35" t="s">
        <v>55</v>
      </c>
      <c r="E256" s="40" t="s">
        <v>1764</v>
      </c>
    </row>
    <row r="257" spans="1:5" ht="12.75">
      <c r="A257" t="s">
        <v>57</v>
      </c>
      <c r="E257" s="39" t="s">
        <v>5</v>
      </c>
    </row>
    <row r="258" spans="1:13" ht="12.75">
      <c r="A258" t="s">
        <v>46</v>
      </c>
      <c r="C258" s="31" t="s">
        <v>1896</v>
      </c>
      <c r="E258" s="33" t="s">
        <v>1897</v>
      </c>
      <c r="J258" s="32">
        <f>0</f>
      </c>
      <c s="32">
        <f>0</f>
      </c>
      <c s="32">
        <f>0+L259+L263+L267+L271+L275+L279+L283+L287+L291+L295+L299+L303+L307+L311+L315+L319+L323+L327+L331+L335+L339+L343+L347+L351+L355+L359+L363</f>
      </c>
      <c s="32">
        <f>0+M259+M263+M267+M271+M275+M279+M283+M287+M291+M295+M299+M303+M307+M311+M315+M319+M323+M327+M331+M335+M339+M343+M347+M351+M355+M359+M363</f>
      </c>
    </row>
    <row r="259" spans="1:16" ht="12.75">
      <c r="A259" t="s">
        <v>49</v>
      </c>
      <c s="34" t="s">
        <v>291</v>
      </c>
      <c s="34" t="s">
        <v>1898</v>
      </c>
      <c s="35" t="s">
        <v>1899</v>
      </c>
      <c s="6" t="s">
        <v>1900</v>
      </c>
      <c s="36" t="s">
        <v>149</v>
      </c>
      <c s="37">
        <v>10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611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25.5">
      <c r="A261" s="35" t="s">
        <v>55</v>
      </c>
      <c r="E261" s="40" t="s">
        <v>1764</v>
      </c>
    </row>
    <row r="262" spans="1:5" ht="12.75">
      <c r="A262" t="s">
        <v>57</v>
      </c>
      <c r="E262" s="39" t="s">
        <v>5</v>
      </c>
    </row>
    <row r="263" spans="1:16" ht="12.75">
      <c r="A263" t="s">
        <v>49</v>
      </c>
      <c s="34" t="s">
        <v>295</v>
      </c>
      <c s="34" t="s">
        <v>1901</v>
      </c>
      <c s="35" t="s">
        <v>5</v>
      </c>
      <c s="6" t="s">
        <v>1902</v>
      </c>
      <c s="36" t="s">
        <v>149</v>
      </c>
      <c s="37">
        <v>6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611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25.5">
      <c r="A265" s="35" t="s">
        <v>55</v>
      </c>
      <c r="E265" s="40" t="s">
        <v>1764</v>
      </c>
    </row>
    <row r="266" spans="1:5" ht="12.75">
      <c r="A266" t="s">
        <v>57</v>
      </c>
      <c r="E266" s="39" t="s">
        <v>5</v>
      </c>
    </row>
    <row r="267" spans="1:16" ht="12.75">
      <c r="A267" t="s">
        <v>49</v>
      </c>
      <c s="34" t="s">
        <v>299</v>
      </c>
      <c s="34" t="s">
        <v>1903</v>
      </c>
      <c s="35" t="s">
        <v>5</v>
      </c>
      <c s="6" t="s">
        <v>1904</v>
      </c>
      <c s="36" t="s">
        <v>149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611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25.5">
      <c r="A269" s="35" t="s">
        <v>55</v>
      </c>
      <c r="E269" s="40" t="s">
        <v>1764</v>
      </c>
    </row>
    <row r="270" spans="1:5" ht="12.75">
      <c r="A270" t="s">
        <v>57</v>
      </c>
      <c r="E270" s="39" t="s">
        <v>5</v>
      </c>
    </row>
    <row r="271" spans="1:16" ht="12.75">
      <c r="A271" t="s">
        <v>49</v>
      </c>
      <c s="34" t="s">
        <v>303</v>
      </c>
      <c s="34" t="s">
        <v>1905</v>
      </c>
      <c s="35" t="s">
        <v>5</v>
      </c>
      <c s="6" t="s">
        <v>1906</v>
      </c>
      <c s="36" t="s">
        <v>149</v>
      </c>
      <c s="37">
        <v>12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611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25.5">
      <c r="A273" s="35" t="s">
        <v>55</v>
      </c>
      <c r="E273" s="40" t="s">
        <v>1764</v>
      </c>
    </row>
    <row r="274" spans="1:5" ht="12.75">
      <c r="A274" t="s">
        <v>57</v>
      </c>
      <c r="E274" s="39" t="s">
        <v>5</v>
      </c>
    </row>
    <row r="275" spans="1:16" ht="12.75">
      <c r="A275" t="s">
        <v>49</v>
      </c>
      <c s="34" t="s">
        <v>306</v>
      </c>
      <c s="34" t="s">
        <v>1907</v>
      </c>
      <c s="35" t="s">
        <v>5</v>
      </c>
      <c s="6" t="s">
        <v>1908</v>
      </c>
      <c s="36" t="s">
        <v>149</v>
      </c>
      <c s="37">
        <v>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611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25.5">
      <c r="A277" s="35" t="s">
        <v>55</v>
      </c>
      <c r="E277" s="40" t="s">
        <v>1764</v>
      </c>
    </row>
    <row r="278" spans="1:5" ht="12.75">
      <c r="A278" t="s">
        <v>57</v>
      </c>
      <c r="E278" s="39" t="s">
        <v>5</v>
      </c>
    </row>
    <row r="279" spans="1:16" ht="12.75">
      <c r="A279" t="s">
        <v>49</v>
      </c>
      <c s="34" t="s">
        <v>310</v>
      </c>
      <c s="34" t="s">
        <v>1909</v>
      </c>
      <c s="35" t="s">
        <v>5</v>
      </c>
      <c s="6" t="s">
        <v>1910</v>
      </c>
      <c s="36" t="s">
        <v>149</v>
      </c>
      <c s="37">
        <v>16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611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25.5">
      <c r="A281" s="35" t="s">
        <v>55</v>
      </c>
      <c r="E281" s="40" t="s">
        <v>1764</v>
      </c>
    </row>
    <row r="282" spans="1:5" ht="12.75">
      <c r="A282" t="s">
        <v>57</v>
      </c>
      <c r="E282" s="39" t="s">
        <v>5</v>
      </c>
    </row>
    <row r="283" spans="1:16" ht="12.75">
      <c r="A283" t="s">
        <v>49</v>
      </c>
      <c s="34" t="s">
        <v>315</v>
      </c>
      <c s="34" t="s">
        <v>1911</v>
      </c>
      <c s="35" t="s">
        <v>5</v>
      </c>
      <c s="6" t="s">
        <v>1912</v>
      </c>
      <c s="36" t="s">
        <v>149</v>
      </c>
      <c s="37">
        <v>24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611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25.5">
      <c r="A285" s="35" t="s">
        <v>55</v>
      </c>
      <c r="E285" s="40" t="s">
        <v>1764</v>
      </c>
    </row>
    <row r="286" spans="1:5" ht="12.75">
      <c r="A286" t="s">
        <v>57</v>
      </c>
      <c r="E286" s="39" t="s">
        <v>5</v>
      </c>
    </row>
    <row r="287" spans="1:16" ht="12.75">
      <c r="A287" t="s">
        <v>49</v>
      </c>
      <c s="34" t="s">
        <v>319</v>
      </c>
      <c s="34" t="s">
        <v>1911</v>
      </c>
      <c s="35" t="s">
        <v>47</v>
      </c>
      <c s="6" t="s">
        <v>1913</v>
      </c>
      <c s="36" t="s">
        <v>149</v>
      </c>
      <c s="37">
        <v>32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611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25.5">
      <c r="A289" s="35" t="s">
        <v>55</v>
      </c>
      <c r="E289" s="40" t="s">
        <v>1764</v>
      </c>
    </row>
    <row r="290" spans="1:5" ht="12.75">
      <c r="A290" t="s">
        <v>57</v>
      </c>
      <c r="E290" s="39" t="s">
        <v>5</v>
      </c>
    </row>
    <row r="291" spans="1:16" ht="12.75">
      <c r="A291" t="s">
        <v>49</v>
      </c>
      <c s="34" t="s">
        <v>322</v>
      </c>
      <c s="34" t="s">
        <v>1914</v>
      </c>
      <c s="35" t="s">
        <v>5</v>
      </c>
      <c s="6" t="s">
        <v>1915</v>
      </c>
      <c s="36" t="s">
        <v>149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611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25.5">
      <c r="A293" s="35" t="s">
        <v>55</v>
      </c>
      <c r="E293" s="40" t="s">
        <v>1764</v>
      </c>
    </row>
    <row r="294" spans="1:5" ht="12.75">
      <c r="A294" t="s">
        <v>57</v>
      </c>
      <c r="E294" s="39" t="s">
        <v>5</v>
      </c>
    </row>
    <row r="295" spans="1:16" ht="12.75">
      <c r="A295" t="s">
        <v>49</v>
      </c>
      <c s="34" t="s">
        <v>325</v>
      </c>
      <c s="34" t="s">
        <v>1916</v>
      </c>
      <c s="35" t="s">
        <v>5</v>
      </c>
      <c s="6" t="s">
        <v>1917</v>
      </c>
      <c s="36" t="s">
        <v>149</v>
      </c>
      <c s="37">
        <v>10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611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25.5">
      <c r="A297" s="35" t="s">
        <v>55</v>
      </c>
      <c r="E297" s="40" t="s">
        <v>1764</v>
      </c>
    </row>
    <row r="298" spans="1:5" ht="12.75">
      <c r="A298" t="s">
        <v>57</v>
      </c>
      <c r="E298" s="39" t="s">
        <v>5</v>
      </c>
    </row>
    <row r="299" spans="1:16" ht="12.75">
      <c r="A299" t="s">
        <v>49</v>
      </c>
      <c s="34" t="s">
        <v>329</v>
      </c>
      <c s="34" t="s">
        <v>1918</v>
      </c>
      <c s="35" t="s">
        <v>5</v>
      </c>
      <c s="6" t="s">
        <v>1919</v>
      </c>
      <c s="36" t="s">
        <v>149</v>
      </c>
      <c s="37">
        <v>37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611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25.5">
      <c r="A301" s="35" t="s">
        <v>55</v>
      </c>
      <c r="E301" s="40" t="s">
        <v>1764</v>
      </c>
    </row>
    <row r="302" spans="1:5" ht="12.75">
      <c r="A302" t="s">
        <v>57</v>
      </c>
      <c r="E302" s="39" t="s">
        <v>5</v>
      </c>
    </row>
    <row r="303" spans="1:16" ht="12.75">
      <c r="A303" t="s">
        <v>49</v>
      </c>
      <c s="34" t="s">
        <v>332</v>
      </c>
      <c s="34" t="s">
        <v>1920</v>
      </c>
      <c s="35" t="s">
        <v>5</v>
      </c>
      <c s="6" t="s">
        <v>1921</v>
      </c>
      <c s="36" t="s">
        <v>149</v>
      </c>
      <c s="37">
        <v>9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611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25.5">
      <c r="A305" s="35" t="s">
        <v>55</v>
      </c>
      <c r="E305" s="40" t="s">
        <v>1764</v>
      </c>
    </row>
    <row r="306" spans="1:5" ht="12.75">
      <c r="A306" t="s">
        <v>57</v>
      </c>
      <c r="E306" s="39" t="s">
        <v>5</v>
      </c>
    </row>
    <row r="307" spans="1:16" ht="12.75">
      <c r="A307" t="s">
        <v>49</v>
      </c>
      <c s="34" t="s">
        <v>336</v>
      </c>
      <c s="34" t="s">
        <v>1922</v>
      </c>
      <c s="35" t="s">
        <v>5</v>
      </c>
      <c s="6" t="s">
        <v>1923</v>
      </c>
      <c s="36" t="s">
        <v>149</v>
      </c>
      <c s="37">
        <v>8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611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25.5">
      <c r="A309" s="35" t="s">
        <v>55</v>
      </c>
      <c r="E309" s="40" t="s">
        <v>1764</v>
      </c>
    </row>
    <row r="310" spans="1:5" ht="12.75">
      <c r="A310" t="s">
        <v>57</v>
      </c>
      <c r="E310" s="39" t="s">
        <v>5</v>
      </c>
    </row>
    <row r="311" spans="1:16" ht="12.75">
      <c r="A311" t="s">
        <v>49</v>
      </c>
      <c s="34" t="s">
        <v>340</v>
      </c>
      <c s="34" t="s">
        <v>1924</v>
      </c>
      <c s="35" t="s">
        <v>5</v>
      </c>
      <c s="6" t="s">
        <v>1925</v>
      </c>
      <c s="36" t="s">
        <v>149</v>
      </c>
      <c s="37">
        <v>90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611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25.5">
      <c r="A313" s="35" t="s">
        <v>55</v>
      </c>
      <c r="E313" s="40" t="s">
        <v>1764</v>
      </c>
    </row>
    <row r="314" spans="1:5" ht="12.75">
      <c r="A314" t="s">
        <v>57</v>
      </c>
      <c r="E314" s="39" t="s">
        <v>5</v>
      </c>
    </row>
    <row r="315" spans="1:16" ht="12.75">
      <c r="A315" t="s">
        <v>49</v>
      </c>
      <c s="34" t="s">
        <v>344</v>
      </c>
      <c s="34" t="s">
        <v>1926</v>
      </c>
      <c s="35" t="s">
        <v>5</v>
      </c>
      <c s="6" t="s">
        <v>1927</v>
      </c>
      <c s="36" t="s">
        <v>149</v>
      </c>
      <c s="37">
        <v>78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611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25.5">
      <c r="A317" s="35" t="s">
        <v>55</v>
      </c>
      <c r="E317" s="40" t="s">
        <v>1764</v>
      </c>
    </row>
    <row r="318" spans="1:5" ht="12.75">
      <c r="A318" t="s">
        <v>57</v>
      </c>
      <c r="E318" s="39" t="s">
        <v>5</v>
      </c>
    </row>
    <row r="319" spans="1:16" ht="12.75">
      <c r="A319" t="s">
        <v>49</v>
      </c>
      <c s="34" t="s">
        <v>348</v>
      </c>
      <c s="34" t="s">
        <v>1926</v>
      </c>
      <c s="35" t="s">
        <v>47</v>
      </c>
      <c s="6" t="s">
        <v>1928</v>
      </c>
      <c s="36" t="s">
        <v>149</v>
      </c>
      <c s="37">
        <v>14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611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25.5">
      <c r="A321" s="35" t="s">
        <v>55</v>
      </c>
      <c r="E321" s="40" t="s">
        <v>1764</v>
      </c>
    </row>
    <row r="322" spans="1:5" ht="12.75">
      <c r="A322" t="s">
        <v>57</v>
      </c>
      <c r="E322" s="39" t="s">
        <v>5</v>
      </c>
    </row>
    <row r="323" spans="1:16" ht="12.75">
      <c r="A323" t="s">
        <v>49</v>
      </c>
      <c s="34" t="s">
        <v>352</v>
      </c>
      <c s="34" t="s">
        <v>1929</v>
      </c>
      <c s="35" t="s">
        <v>5</v>
      </c>
      <c s="6" t="s">
        <v>1930</v>
      </c>
      <c s="36" t="s">
        <v>149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611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25.5">
      <c r="A325" s="35" t="s">
        <v>55</v>
      </c>
      <c r="E325" s="40" t="s">
        <v>1764</v>
      </c>
    </row>
    <row r="326" spans="1:5" ht="12.75">
      <c r="A326" t="s">
        <v>57</v>
      </c>
      <c r="E326" s="39" t="s">
        <v>5</v>
      </c>
    </row>
    <row r="327" spans="1:16" ht="12.75">
      <c r="A327" t="s">
        <v>49</v>
      </c>
      <c s="34" t="s">
        <v>356</v>
      </c>
      <c s="34" t="s">
        <v>1931</v>
      </c>
      <c s="35" t="s">
        <v>5</v>
      </c>
      <c s="6" t="s">
        <v>1932</v>
      </c>
      <c s="36" t="s">
        <v>149</v>
      </c>
      <c s="37">
        <v>47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611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25.5">
      <c r="A329" s="35" t="s">
        <v>55</v>
      </c>
      <c r="E329" s="40" t="s">
        <v>1764</v>
      </c>
    </row>
    <row r="330" spans="1:5" ht="12.75">
      <c r="A330" t="s">
        <v>57</v>
      </c>
      <c r="E330" s="39" t="s">
        <v>5</v>
      </c>
    </row>
    <row r="331" spans="1:16" ht="12.75">
      <c r="A331" t="s">
        <v>49</v>
      </c>
      <c s="34" t="s">
        <v>360</v>
      </c>
      <c s="34" t="s">
        <v>1933</v>
      </c>
      <c s="35" t="s">
        <v>5</v>
      </c>
      <c s="6" t="s">
        <v>1934</v>
      </c>
      <c s="36" t="s">
        <v>149</v>
      </c>
      <c s="37">
        <v>9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611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25.5">
      <c r="A333" s="35" t="s">
        <v>55</v>
      </c>
      <c r="E333" s="40" t="s">
        <v>1764</v>
      </c>
    </row>
    <row r="334" spans="1:5" ht="12.75">
      <c r="A334" t="s">
        <v>57</v>
      </c>
      <c r="E334" s="39" t="s">
        <v>5</v>
      </c>
    </row>
    <row r="335" spans="1:16" ht="12.75">
      <c r="A335" t="s">
        <v>49</v>
      </c>
      <c s="34" t="s">
        <v>364</v>
      </c>
      <c s="34" t="s">
        <v>1935</v>
      </c>
      <c s="35" t="s">
        <v>5</v>
      </c>
      <c s="6" t="s">
        <v>1936</v>
      </c>
      <c s="36" t="s">
        <v>149</v>
      </c>
      <c s="37">
        <v>20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611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25.5">
      <c r="A337" s="35" t="s">
        <v>55</v>
      </c>
      <c r="E337" s="40" t="s">
        <v>1764</v>
      </c>
    </row>
    <row r="338" spans="1:5" ht="12.75">
      <c r="A338" t="s">
        <v>57</v>
      </c>
      <c r="E338" s="39" t="s">
        <v>5</v>
      </c>
    </row>
    <row r="339" spans="1:16" ht="12.75">
      <c r="A339" t="s">
        <v>49</v>
      </c>
      <c s="34" t="s">
        <v>368</v>
      </c>
      <c s="34" t="s">
        <v>1937</v>
      </c>
      <c s="35" t="s">
        <v>5</v>
      </c>
      <c s="6" t="s">
        <v>1913</v>
      </c>
      <c s="36" t="s">
        <v>149</v>
      </c>
      <c s="37">
        <v>32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611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25.5">
      <c r="A341" s="35" t="s">
        <v>55</v>
      </c>
      <c r="E341" s="40" t="s">
        <v>1764</v>
      </c>
    </row>
    <row r="342" spans="1:5" ht="12.75">
      <c r="A342" t="s">
        <v>57</v>
      </c>
      <c r="E342" s="39" t="s">
        <v>5</v>
      </c>
    </row>
    <row r="343" spans="1:16" ht="12.75">
      <c r="A343" t="s">
        <v>49</v>
      </c>
      <c s="34" t="s">
        <v>373</v>
      </c>
      <c s="34" t="s">
        <v>1937</v>
      </c>
      <c s="35" t="s">
        <v>47</v>
      </c>
      <c s="6" t="s">
        <v>1938</v>
      </c>
      <c s="36" t="s">
        <v>149</v>
      </c>
      <c s="37">
        <v>24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611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25.5">
      <c r="A345" s="35" t="s">
        <v>55</v>
      </c>
      <c r="E345" s="40" t="s">
        <v>1764</v>
      </c>
    </row>
    <row r="346" spans="1:5" ht="12.75">
      <c r="A346" t="s">
        <v>57</v>
      </c>
      <c r="E346" s="39" t="s">
        <v>5</v>
      </c>
    </row>
    <row r="347" spans="1:16" ht="25.5">
      <c r="A347" t="s">
        <v>49</v>
      </c>
      <c s="34" t="s">
        <v>376</v>
      </c>
      <c s="34" t="s">
        <v>1939</v>
      </c>
      <c s="35" t="s">
        <v>5</v>
      </c>
      <c s="6" t="s">
        <v>1940</v>
      </c>
      <c s="36" t="s">
        <v>149</v>
      </c>
      <c s="37">
        <v>191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611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25.5">
      <c r="A349" s="35" t="s">
        <v>55</v>
      </c>
      <c r="E349" s="40" t="s">
        <v>1764</v>
      </c>
    </row>
    <row r="350" spans="1:5" ht="12.75">
      <c r="A350" t="s">
        <v>57</v>
      </c>
      <c r="E350" s="39" t="s">
        <v>5</v>
      </c>
    </row>
    <row r="351" spans="1:16" ht="12.75">
      <c r="A351" t="s">
        <v>49</v>
      </c>
      <c s="34" t="s">
        <v>380</v>
      </c>
      <c s="34" t="s">
        <v>1941</v>
      </c>
      <c s="35" t="s">
        <v>5</v>
      </c>
      <c s="6" t="s">
        <v>1900</v>
      </c>
      <c s="36" t="s">
        <v>149</v>
      </c>
      <c s="37">
        <v>10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611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25.5">
      <c r="A353" s="35" t="s">
        <v>55</v>
      </c>
      <c r="E353" s="40" t="s">
        <v>1764</v>
      </c>
    </row>
    <row r="354" spans="1:5" ht="12.75">
      <c r="A354" t="s">
        <v>57</v>
      </c>
      <c r="E354" s="39" t="s">
        <v>5</v>
      </c>
    </row>
    <row r="355" spans="1:16" ht="12.75">
      <c r="A355" t="s">
        <v>49</v>
      </c>
      <c s="34" t="s">
        <v>384</v>
      </c>
      <c s="34" t="s">
        <v>1941</v>
      </c>
      <c s="35" t="s">
        <v>47</v>
      </c>
      <c s="6" t="s">
        <v>1902</v>
      </c>
      <c s="36" t="s">
        <v>149</v>
      </c>
      <c s="37">
        <v>6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611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25.5">
      <c r="A357" s="35" t="s">
        <v>55</v>
      </c>
      <c r="E357" s="40" t="s">
        <v>1764</v>
      </c>
    </row>
    <row r="358" spans="1:5" ht="12.75">
      <c r="A358" t="s">
        <v>57</v>
      </c>
      <c r="E358" s="39" t="s">
        <v>5</v>
      </c>
    </row>
    <row r="359" spans="1:16" ht="12.75">
      <c r="A359" t="s">
        <v>49</v>
      </c>
      <c s="34" t="s">
        <v>387</v>
      </c>
      <c s="34" t="s">
        <v>1942</v>
      </c>
      <c s="35" t="s">
        <v>5</v>
      </c>
      <c s="6" t="s">
        <v>1904</v>
      </c>
      <c s="36" t="s">
        <v>149</v>
      </c>
      <c s="37">
        <v>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611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25.5">
      <c r="A361" s="35" t="s">
        <v>55</v>
      </c>
      <c r="E361" s="40" t="s">
        <v>1764</v>
      </c>
    </row>
    <row r="362" spans="1:5" ht="12.75">
      <c r="A362" t="s">
        <v>57</v>
      </c>
      <c r="E362" s="39" t="s">
        <v>5</v>
      </c>
    </row>
    <row r="363" spans="1:16" ht="12.75">
      <c r="A363" t="s">
        <v>49</v>
      </c>
      <c s="34" t="s">
        <v>391</v>
      </c>
      <c s="34" t="s">
        <v>1943</v>
      </c>
      <c s="35" t="s">
        <v>5</v>
      </c>
      <c s="6" t="s">
        <v>1944</v>
      </c>
      <c s="36" t="s">
        <v>149</v>
      </c>
      <c s="37">
        <v>1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611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25.5">
      <c r="A365" s="35" t="s">
        <v>55</v>
      </c>
      <c r="E365" s="40" t="s">
        <v>1764</v>
      </c>
    </row>
    <row r="366" spans="1:5" ht="12.75">
      <c r="A366" t="s">
        <v>57</v>
      </c>
      <c r="E366" s="39" t="s">
        <v>5</v>
      </c>
    </row>
    <row r="367" spans="1:13" ht="12.75">
      <c r="A367" t="s">
        <v>46</v>
      </c>
      <c r="C367" s="31" t="s">
        <v>1945</v>
      </c>
      <c r="E367" s="33" t="s">
        <v>1946</v>
      </c>
      <c r="J367" s="32">
        <f>0</f>
      </c>
      <c s="32">
        <f>0</f>
      </c>
      <c s="32">
        <f>0+L368+L372+L376+L380+L384+L388+L392+L396+L400+L404+L408+L412+L416+L420+L424+L428+L432+L436+L440+L444+L448</f>
      </c>
      <c s="32">
        <f>0+M368+M372+M376+M380+M384+M388+M392+M396+M400+M404+M408+M412+M416+M420+M424+M428+M432+M436+M440+M444+M448</f>
      </c>
    </row>
    <row r="368" spans="1:16" ht="12.75">
      <c r="A368" t="s">
        <v>49</v>
      </c>
      <c s="34" t="s">
        <v>396</v>
      </c>
      <c s="34" t="s">
        <v>1947</v>
      </c>
      <c s="35" t="s">
        <v>5</v>
      </c>
      <c s="6" t="s">
        <v>1948</v>
      </c>
      <c s="36" t="s">
        <v>149</v>
      </c>
      <c s="37">
        <v>48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611</v>
      </c>
      <c>
        <f>(M368*21)/100</f>
      </c>
      <c t="s">
        <v>27</v>
      </c>
    </row>
    <row r="369" spans="1:5" ht="12.75">
      <c r="A369" s="35" t="s">
        <v>54</v>
      </c>
      <c r="E369" s="39" t="s">
        <v>5</v>
      </c>
    </row>
    <row r="370" spans="1:5" ht="25.5">
      <c r="A370" s="35" t="s">
        <v>55</v>
      </c>
      <c r="E370" s="40" t="s">
        <v>1764</v>
      </c>
    </row>
    <row r="371" spans="1:5" ht="12.75">
      <c r="A371" t="s">
        <v>57</v>
      </c>
      <c r="E371" s="39" t="s">
        <v>5</v>
      </c>
    </row>
    <row r="372" spans="1:16" ht="25.5">
      <c r="A372" t="s">
        <v>49</v>
      </c>
      <c s="34" t="s">
        <v>399</v>
      </c>
      <c s="34" t="s">
        <v>1949</v>
      </c>
      <c s="35" t="s">
        <v>5</v>
      </c>
      <c s="6" t="s">
        <v>1950</v>
      </c>
      <c s="36" t="s">
        <v>600</v>
      </c>
      <c s="37">
        <v>2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611</v>
      </c>
      <c>
        <f>(M372*21)/100</f>
      </c>
      <c t="s">
        <v>27</v>
      </c>
    </row>
    <row r="373" spans="1:5" ht="12.75">
      <c r="A373" s="35" t="s">
        <v>54</v>
      </c>
      <c r="E373" s="39" t="s">
        <v>5</v>
      </c>
    </row>
    <row r="374" spans="1:5" ht="25.5">
      <c r="A374" s="35" t="s">
        <v>55</v>
      </c>
      <c r="E374" s="40" t="s">
        <v>1764</v>
      </c>
    </row>
    <row r="375" spans="1:5" ht="12.75">
      <c r="A375" t="s">
        <v>57</v>
      </c>
      <c r="E375" s="39" t="s">
        <v>5</v>
      </c>
    </row>
    <row r="376" spans="1:16" ht="12.75">
      <c r="A376" t="s">
        <v>49</v>
      </c>
      <c s="34" t="s">
        <v>404</v>
      </c>
      <c s="34" t="s">
        <v>1951</v>
      </c>
      <c s="35" t="s">
        <v>5</v>
      </c>
      <c s="6" t="s">
        <v>1952</v>
      </c>
      <c s="36" t="s">
        <v>600</v>
      </c>
      <c s="37">
        <v>58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611</v>
      </c>
      <c>
        <f>(M376*21)/100</f>
      </c>
      <c t="s">
        <v>27</v>
      </c>
    </row>
    <row r="377" spans="1:5" ht="12.75">
      <c r="A377" s="35" t="s">
        <v>54</v>
      </c>
      <c r="E377" s="39" t="s">
        <v>5</v>
      </c>
    </row>
    <row r="378" spans="1:5" ht="25.5">
      <c r="A378" s="35" t="s">
        <v>55</v>
      </c>
      <c r="E378" s="40" t="s">
        <v>1764</v>
      </c>
    </row>
    <row r="379" spans="1:5" ht="12.75">
      <c r="A379" t="s">
        <v>57</v>
      </c>
      <c r="E379" s="39" t="s">
        <v>5</v>
      </c>
    </row>
    <row r="380" spans="1:16" ht="12.75">
      <c r="A380" t="s">
        <v>49</v>
      </c>
      <c s="34" t="s">
        <v>408</v>
      </c>
      <c s="34" t="s">
        <v>1953</v>
      </c>
      <c s="35" t="s">
        <v>5</v>
      </c>
      <c s="6" t="s">
        <v>1954</v>
      </c>
      <c s="36" t="s">
        <v>600</v>
      </c>
      <c s="37">
        <v>4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611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25.5">
      <c r="A382" s="35" t="s">
        <v>55</v>
      </c>
      <c r="E382" s="40" t="s">
        <v>1764</v>
      </c>
    </row>
    <row r="383" spans="1:5" ht="12.75">
      <c r="A383" t="s">
        <v>57</v>
      </c>
      <c r="E383" s="39" t="s">
        <v>5</v>
      </c>
    </row>
    <row r="384" spans="1:16" ht="25.5">
      <c r="A384" t="s">
        <v>49</v>
      </c>
      <c s="34" t="s">
        <v>411</v>
      </c>
      <c s="34" t="s">
        <v>1955</v>
      </c>
      <c s="35" t="s">
        <v>5</v>
      </c>
      <c s="6" t="s">
        <v>1956</v>
      </c>
      <c s="36" t="s">
        <v>600</v>
      </c>
      <c s="37">
        <v>1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611</v>
      </c>
      <c>
        <f>(M384*21)/100</f>
      </c>
      <c t="s">
        <v>27</v>
      </c>
    </row>
    <row r="385" spans="1:5" ht="12.75">
      <c r="A385" s="35" t="s">
        <v>54</v>
      </c>
      <c r="E385" s="39" t="s">
        <v>5</v>
      </c>
    </row>
    <row r="386" spans="1:5" ht="25.5">
      <c r="A386" s="35" t="s">
        <v>55</v>
      </c>
      <c r="E386" s="40" t="s">
        <v>1764</v>
      </c>
    </row>
    <row r="387" spans="1:5" ht="12.75">
      <c r="A387" t="s">
        <v>57</v>
      </c>
      <c r="E387" s="39" t="s">
        <v>5</v>
      </c>
    </row>
    <row r="388" spans="1:16" ht="25.5">
      <c r="A388" t="s">
        <v>49</v>
      </c>
      <c s="34" t="s">
        <v>415</v>
      </c>
      <c s="34" t="s">
        <v>1957</v>
      </c>
      <c s="35" t="s">
        <v>5</v>
      </c>
      <c s="6" t="s">
        <v>1958</v>
      </c>
      <c s="36" t="s">
        <v>600</v>
      </c>
      <c s="37">
        <v>1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611</v>
      </c>
      <c>
        <f>(M388*21)/100</f>
      </c>
      <c t="s">
        <v>27</v>
      </c>
    </row>
    <row r="389" spans="1:5" ht="12.75">
      <c r="A389" s="35" t="s">
        <v>54</v>
      </c>
      <c r="E389" s="39" t="s">
        <v>5</v>
      </c>
    </row>
    <row r="390" spans="1:5" ht="25.5">
      <c r="A390" s="35" t="s">
        <v>55</v>
      </c>
      <c r="E390" s="40" t="s">
        <v>1764</v>
      </c>
    </row>
    <row r="391" spans="1:5" ht="12.75">
      <c r="A391" t="s">
        <v>57</v>
      </c>
      <c r="E391" s="39" t="s">
        <v>5</v>
      </c>
    </row>
    <row r="392" spans="1:16" ht="25.5">
      <c r="A392" t="s">
        <v>49</v>
      </c>
      <c s="34" t="s">
        <v>419</v>
      </c>
      <c s="34" t="s">
        <v>1959</v>
      </c>
      <c s="35" t="s">
        <v>5</v>
      </c>
      <c s="6" t="s">
        <v>1960</v>
      </c>
      <c s="36" t="s">
        <v>149</v>
      </c>
      <c s="37">
        <v>5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611</v>
      </c>
      <c>
        <f>(M392*21)/100</f>
      </c>
      <c t="s">
        <v>27</v>
      </c>
    </row>
    <row r="393" spans="1:5" ht="12.75">
      <c r="A393" s="35" t="s">
        <v>54</v>
      </c>
      <c r="E393" s="39" t="s">
        <v>5</v>
      </c>
    </row>
    <row r="394" spans="1:5" ht="25.5">
      <c r="A394" s="35" t="s">
        <v>55</v>
      </c>
      <c r="E394" s="40" t="s">
        <v>1764</v>
      </c>
    </row>
    <row r="395" spans="1:5" ht="12.75">
      <c r="A395" t="s">
        <v>57</v>
      </c>
      <c r="E395" s="39" t="s">
        <v>5</v>
      </c>
    </row>
    <row r="396" spans="1:16" ht="25.5">
      <c r="A396" t="s">
        <v>49</v>
      </c>
      <c s="34" t="s">
        <v>424</v>
      </c>
      <c s="34" t="s">
        <v>1961</v>
      </c>
      <c s="35" t="s">
        <v>5</v>
      </c>
      <c s="6" t="s">
        <v>1962</v>
      </c>
      <c s="36" t="s">
        <v>600</v>
      </c>
      <c s="37">
        <v>4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611</v>
      </c>
      <c>
        <f>(M396*21)/100</f>
      </c>
      <c t="s">
        <v>27</v>
      </c>
    </row>
    <row r="397" spans="1:5" ht="12.75">
      <c r="A397" s="35" t="s">
        <v>54</v>
      </c>
      <c r="E397" s="39" t="s">
        <v>5</v>
      </c>
    </row>
    <row r="398" spans="1:5" ht="25.5">
      <c r="A398" s="35" t="s">
        <v>55</v>
      </c>
      <c r="E398" s="40" t="s">
        <v>1764</v>
      </c>
    </row>
    <row r="399" spans="1:5" ht="12.75">
      <c r="A399" t="s">
        <v>57</v>
      </c>
      <c r="E399" s="39" t="s">
        <v>5</v>
      </c>
    </row>
    <row r="400" spans="1:16" ht="25.5">
      <c r="A400" t="s">
        <v>49</v>
      </c>
      <c s="34" t="s">
        <v>428</v>
      </c>
      <c s="34" t="s">
        <v>1963</v>
      </c>
      <c s="35" t="s">
        <v>5</v>
      </c>
      <c s="6" t="s">
        <v>1964</v>
      </c>
      <c s="36" t="s">
        <v>600</v>
      </c>
      <c s="37">
        <v>3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611</v>
      </c>
      <c>
        <f>(M400*21)/100</f>
      </c>
      <c t="s">
        <v>27</v>
      </c>
    </row>
    <row r="401" spans="1:5" ht="12.75">
      <c r="A401" s="35" t="s">
        <v>54</v>
      </c>
      <c r="E401" s="39" t="s">
        <v>5</v>
      </c>
    </row>
    <row r="402" spans="1:5" ht="25.5">
      <c r="A402" s="35" t="s">
        <v>55</v>
      </c>
      <c r="E402" s="40" t="s">
        <v>1764</v>
      </c>
    </row>
    <row r="403" spans="1:5" ht="12.75">
      <c r="A403" t="s">
        <v>57</v>
      </c>
      <c r="E403" s="39" t="s">
        <v>5</v>
      </c>
    </row>
    <row r="404" spans="1:16" ht="25.5">
      <c r="A404" t="s">
        <v>49</v>
      </c>
      <c s="34" t="s">
        <v>431</v>
      </c>
      <c s="34" t="s">
        <v>1965</v>
      </c>
      <c s="35" t="s">
        <v>5</v>
      </c>
      <c s="6" t="s">
        <v>1966</v>
      </c>
      <c s="36" t="s">
        <v>600</v>
      </c>
      <c s="37">
        <v>3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611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25.5">
      <c r="A406" s="35" t="s">
        <v>55</v>
      </c>
      <c r="E406" s="40" t="s">
        <v>1764</v>
      </c>
    </row>
    <row r="407" spans="1:5" ht="12.75">
      <c r="A407" t="s">
        <v>57</v>
      </c>
      <c r="E407" s="39" t="s">
        <v>5</v>
      </c>
    </row>
    <row r="408" spans="1:16" ht="12.75">
      <c r="A408" t="s">
        <v>49</v>
      </c>
      <c s="34" t="s">
        <v>434</v>
      </c>
      <c s="34" t="s">
        <v>1967</v>
      </c>
      <c s="35" t="s">
        <v>5</v>
      </c>
      <c s="6" t="s">
        <v>1968</v>
      </c>
      <c s="36" t="s">
        <v>600</v>
      </c>
      <c s="37">
        <v>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611</v>
      </c>
      <c>
        <f>(M408*21)/100</f>
      </c>
      <c t="s">
        <v>27</v>
      </c>
    </row>
    <row r="409" spans="1:5" ht="12.75">
      <c r="A409" s="35" t="s">
        <v>54</v>
      </c>
      <c r="E409" s="39" t="s">
        <v>5</v>
      </c>
    </row>
    <row r="410" spans="1:5" ht="25.5">
      <c r="A410" s="35" t="s">
        <v>55</v>
      </c>
      <c r="E410" s="40" t="s">
        <v>1764</v>
      </c>
    </row>
    <row r="411" spans="1:5" ht="12.75">
      <c r="A411" t="s">
        <v>57</v>
      </c>
      <c r="E411" s="39" t="s">
        <v>5</v>
      </c>
    </row>
    <row r="412" spans="1:16" ht="12.75">
      <c r="A412" t="s">
        <v>49</v>
      </c>
      <c s="34" t="s">
        <v>437</v>
      </c>
      <c s="34" t="s">
        <v>1969</v>
      </c>
      <c s="35" t="s">
        <v>5</v>
      </c>
      <c s="6" t="s">
        <v>1970</v>
      </c>
      <c s="36" t="s">
        <v>600</v>
      </c>
      <c s="37">
        <v>3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611</v>
      </c>
      <c>
        <f>(M412*21)/100</f>
      </c>
      <c t="s">
        <v>27</v>
      </c>
    </row>
    <row r="413" spans="1:5" ht="12.75">
      <c r="A413" s="35" t="s">
        <v>54</v>
      </c>
      <c r="E413" s="39" t="s">
        <v>5</v>
      </c>
    </row>
    <row r="414" spans="1:5" ht="25.5">
      <c r="A414" s="35" t="s">
        <v>55</v>
      </c>
      <c r="E414" s="40" t="s">
        <v>1764</v>
      </c>
    </row>
    <row r="415" spans="1:5" ht="12.75">
      <c r="A415" t="s">
        <v>57</v>
      </c>
      <c r="E415" s="39" t="s">
        <v>5</v>
      </c>
    </row>
    <row r="416" spans="1:16" ht="25.5">
      <c r="A416" t="s">
        <v>49</v>
      </c>
      <c s="34" t="s">
        <v>440</v>
      </c>
      <c s="34" t="s">
        <v>1971</v>
      </c>
      <c s="35" t="s">
        <v>5</v>
      </c>
      <c s="6" t="s">
        <v>1972</v>
      </c>
      <c s="36" t="s">
        <v>600</v>
      </c>
      <c s="37">
        <v>1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611</v>
      </c>
      <c>
        <f>(M416*21)/100</f>
      </c>
      <c t="s">
        <v>27</v>
      </c>
    </row>
    <row r="417" spans="1:5" ht="12.75">
      <c r="A417" s="35" t="s">
        <v>54</v>
      </c>
      <c r="E417" s="39" t="s">
        <v>5</v>
      </c>
    </row>
    <row r="418" spans="1:5" ht="25.5">
      <c r="A418" s="35" t="s">
        <v>55</v>
      </c>
      <c r="E418" s="40" t="s">
        <v>1764</v>
      </c>
    </row>
    <row r="419" spans="1:5" ht="12.75">
      <c r="A419" t="s">
        <v>57</v>
      </c>
      <c r="E419" s="39" t="s">
        <v>5</v>
      </c>
    </row>
    <row r="420" spans="1:16" ht="12.75">
      <c r="A420" t="s">
        <v>49</v>
      </c>
      <c s="34" t="s">
        <v>444</v>
      </c>
      <c s="34" t="s">
        <v>1973</v>
      </c>
      <c s="35" t="s">
        <v>5</v>
      </c>
      <c s="6" t="s">
        <v>1974</v>
      </c>
      <c s="36" t="s">
        <v>600</v>
      </c>
      <c s="37">
        <v>4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611</v>
      </c>
      <c>
        <f>(M420*21)/100</f>
      </c>
      <c t="s">
        <v>27</v>
      </c>
    </row>
    <row r="421" spans="1:5" ht="12.75">
      <c r="A421" s="35" t="s">
        <v>54</v>
      </c>
      <c r="E421" s="39" t="s">
        <v>5</v>
      </c>
    </row>
    <row r="422" spans="1:5" ht="25.5">
      <c r="A422" s="35" t="s">
        <v>55</v>
      </c>
      <c r="E422" s="40" t="s">
        <v>1764</v>
      </c>
    </row>
    <row r="423" spans="1:5" ht="12.75">
      <c r="A423" t="s">
        <v>57</v>
      </c>
      <c r="E423" s="39" t="s">
        <v>5</v>
      </c>
    </row>
    <row r="424" spans="1:16" ht="25.5">
      <c r="A424" t="s">
        <v>49</v>
      </c>
      <c s="34" t="s">
        <v>448</v>
      </c>
      <c s="34" t="s">
        <v>1975</v>
      </c>
      <c s="35" t="s">
        <v>5</v>
      </c>
      <c s="6" t="s">
        <v>1976</v>
      </c>
      <c s="36" t="s">
        <v>600</v>
      </c>
      <c s="37">
        <v>4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611</v>
      </c>
      <c>
        <f>(M424*21)/100</f>
      </c>
      <c t="s">
        <v>27</v>
      </c>
    </row>
    <row r="425" spans="1:5" ht="12.75">
      <c r="A425" s="35" t="s">
        <v>54</v>
      </c>
      <c r="E425" s="39" t="s">
        <v>5</v>
      </c>
    </row>
    <row r="426" spans="1:5" ht="25.5">
      <c r="A426" s="35" t="s">
        <v>55</v>
      </c>
      <c r="E426" s="40" t="s">
        <v>1764</v>
      </c>
    </row>
    <row r="427" spans="1:5" ht="12.75">
      <c r="A427" t="s">
        <v>57</v>
      </c>
      <c r="E427" s="39" t="s">
        <v>5</v>
      </c>
    </row>
    <row r="428" spans="1:16" ht="12.75">
      <c r="A428" t="s">
        <v>49</v>
      </c>
      <c s="34" t="s">
        <v>452</v>
      </c>
      <c s="34" t="s">
        <v>1977</v>
      </c>
      <c s="35" t="s">
        <v>5</v>
      </c>
      <c s="6" t="s">
        <v>1978</v>
      </c>
      <c s="36" t="s">
        <v>600</v>
      </c>
      <c s="37">
        <v>35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611</v>
      </c>
      <c>
        <f>(M428*21)/100</f>
      </c>
      <c t="s">
        <v>27</v>
      </c>
    </row>
    <row r="429" spans="1:5" ht="12.75">
      <c r="A429" s="35" t="s">
        <v>54</v>
      </c>
      <c r="E429" s="39" t="s">
        <v>5</v>
      </c>
    </row>
    <row r="430" spans="1:5" ht="25.5">
      <c r="A430" s="35" t="s">
        <v>55</v>
      </c>
      <c r="E430" s="40" t="s">
        <v>1764</v>
      </c>
    </row>
    <row r="431" spans="1:5" ht="12.75">
      <c r="A431" t="s">
        <v>57</v>
      </c>
      <c r="E431" s="39" t="s">
        <v>5</v>
      </c>
    </row>
    <row r="432" spans="1:16" ht="12.75">
      <c r="A432" t="s">
        <v>49</v>
      </c>
      <c s="34" t="s">
        <v>456</v>
      </c>
      <c s="34" t="s">
        <v>1979</v>
      </c>
      <c s="35" t="s">
        <v>5</v>
      </c>
      <c s="6" t="s">
        <v>1980</v>
      </c>
      <c s="36" t="s">
        <v>149</v>
      </c>
      <c s="37">
        <v>23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611</v>
      </c>
      <c>
        <f>(M432*21)/100</f>
      </c>
      <c t="s">
        <v>27</v>
      </c>
    </row>
    <row r="433" spans="1:5" ht="12.75">
      <c r="A433" s="35" t="s">
        <v>54</v>
      </c>
      <c r="E433" s="39" t="s">
        <v>5</v>
      </c>
    </row>
    <row r="434" spans="1:5" ht="25.5">
      <c r="A434" s="35" t="s">
        <v>55</v>
      </c>
      <c r="E434" s="40" t="s">
        <v>1764</v>
      </c>
    </row>
    <row r="435" spans="1:5" ht="12.75">
      <c r="A435" t="s">
        <v>57</v>
      </c>
      <c r="E435" s="39" t="s">
        <v>5</v>
      </c>
    </row>
    <row r="436" spans="1:16" ht="12.75">
      <c r="A436" t="s">
        <v>49</v>
      </c>
      <c s="34" t="s">
        <v>460</v>
      </c>
      <c s="34" t="s">
        <v>1981</v>
      </c>
      <c s="35" t="s">
        <v>5</v>
      </c>
      <c s="6" t="s">
        <v>1982</v>
      </c>
      <c s="36" t="s">
        <v>149</v>
      </c>
      <c s="37">
        <v>70</v>
      </c>
      <c s="36">
        <v>0</v>
      </c>
      <c s="36">
        <f>ROUND(G436*H436,6)</f>
      </c>
      <c r="L436" s="38">
        <v>0</v>
      </c>
      <c s="32">
        <f>ROUND(ROUND(L436,2)*ROUND(G436,3),2)</f>
      </c>
      <c s="36" t="s">
        <v>611</v>
      </c>
      <c>
        <f>(M436*21)/100</f>
      </c>
      <c t="s">
        <v>27</v>
      </c>
    </row>
    <row r="437" spans="1:5" ht="12.75">
      <c r="A437" s="35" t="s">
        <v>54</v>
      </c>
      <c r="E437" s="39" t="s">
        <v>5</v>
      </c>
    </row>
    <row r="438" spans="1:5" ht="25.5">
      <c r="A438" s="35" t="s">
        <v>55</v>
      </c>
      <c r="E438" s="40" t="s">
        <v>1764</v>
      </c>
    </row>
    <row r="439" spans="1:5" ht="12.75">
      <c r="A439" t="s">
        <v>57</v>
      </c>
      <c r="E439" s="39" t="s">
        <v>5</v>
      </c>
    </row>
    <row r="440" spans="1:16" ht="12.75">
      <c r="A440" t="s">
        <v>49</v>
      </c>
      <c s="34" t="s">
        <v>464</v>
      </c>
      <c s="34" t="s">
        <v>1983</v>
      </c>
      <c s="35" t="s">
        <v>5</v>
      </c>
      <c s="6" t="s">
        <v>1984</v>
      </c>
      <c s="36" t="s">
        <v>149</v>
      </c>
      <c s="37">
        <v>23</v>
      </c>
      <c s="36">
        <v>0</v>
      </c>
      <c s="36">
        <f>ROUND(G440*H440,6)</f>
      </c>
      <c r="L440" s="38">
        <v>0</v>
      </c>
      <c s="32">
        <f>ROUND(ROUND(L440,2)*ROUND(G440,3),2)</f>
      </c>
      <c s="36" t="s">
        <v>611</v>
      </c>
      <c>
        <f>(M440*21)/100</f>
      </c>
      <c t="s">
        <v>27</v>
      </c>
    </row>
    <row r="441" spans="1:5" ht="12.75">
      <c r="A441" s="35" t="s">
        <v>54</v>
      </c>
      <c r="E441" s="39" t="s">
        <v>5</v>
      </c>
    </row>
    <row r="442" spans="1:5" ht="25.5">
      <c r="A442" s="35" t="s">
        <v>55</v>
      </c>
      <c r="E442" s="40" t="s">
        <v>1764</v>
      </c>
    </row>
    <row r="443" spans="1:5" ht="12.75">
      <c r="A443" t="s">
        <v>57</v>
      </c>
      <c r="E443" s="39" t="s">
        <v>5</v>
      </c>
    </row>
    <row r="444" spans="1:16" ht="12.75">
      <c r="A444" t="s">
        <v>49</v>
      </c>
      <c s="34" t="s">
        <v>468</v>
      </c>
      <c s="34" t="s">
        <v>1985</v>
      </c>
      <c s="35" t="s">
        <v>5</v>
      </c>
      <c s="6" t="s">
        <v>1986</v>
      </c>
      <c s="36" t="s">
        <v>1228</v>
      </c>
      <c s="37">
        <v>1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611</v>
      </c>
      <c>
        <f>(M444*21)/100</f>
      </c>
      <c t="s">
        <v>27</v>
      </c>
    </row>
    <row r="445" spans="1:5" ht="12.75">
      <c r="A445" s="35" t="s">
        <v>54</v>
      </c>
      <c r="E445" s="39" t="s">
        <v>5</v>
      </c>
    </row>
    <row r="446" spans="1:5" ht="25.5">
      <c r="A446" s="35" t="s">
        <v>55</v>
      </c>
      <c r="E446" s="40" t="s">
        <v>1764</v>
      </c>
    </row>
    <row r="447" spans="1:5" ht="12.75">
      <c r="A447" t="s">
        <v>57</v>
      </c>
      <c r="E447" s="39" t="s">
        <v>5</v>
      </c>
    </row>
    <row r="448" spans="1:16" ht="12.75">
      <c r="A448" t="s">
        <v>49</v>
      </c>
      <c s="34" t="s">
        <v>472</v>
      </c>
      <c s="34" t="s">
        <v>1987</v>
      </c>
      <c s="35" t="s">
        <v>5</v>
      </c>
      <c s="6" t="s">
        <v>1988</v>
      </c>
      <c s="36" t="s">
        <v>1228</v>
      </c>
      <c s="37">
        <v>1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611</v>
      </c>
      <c>
        <f>(M448*21)/100</f>
      </c>
      <c t="s">
        <v>27</v>
      </c>
    </row>
    <row r="449" spans="1:5" ht="12.75">
      <c r="A449" s="35" t="s">
        <v>54</v>
      </c>
      <c r="E449" s="39" t="s">
        <v>5</v>
      </c>
    </row>
    <row r="450" spans="1:5" ht="25.5">
      <c r="A450" s="35" t="s">
        <v>55</v>
      </c>
      <c r="E450" s="40" t="s">
        <v>1764</v>
      </c>
    </row>
    <row r="451" spans="1:5" ht="12.75">
      <c r="A451" t="s">
        <v>57</v>
      </c>
      <c r="E451" s="39" t="s">
        <v>5</v>
      </c>
    </row>
    <row r="452" spans="1:13" ht="12.75">
      <c r="A452" t="s">
        <v>46</v>
      </c>
      <c r="C452" s="31" t="s">
        <v>80</v>
      </c>
      <c r="E452" s="33" t="s">
        <v>1989</v>
      </c>
      <c r="J452" s="32">
        <f>0</f>
      </c>
      <c s="32">
        <f>0</f>
      </c>
      <c s="32">
        <f>0+L453+L457+L461+L465+L469</f>
      </c>
      <c s="32">
        <f>0+M453+M457+M461+M465+M469</f>
      </c>
    </row>
    <row r="453" spans="1:16" ht="12.75">
      <c r="A453" t="s">
        <v>49</v>
      </c>
      <c s="34" t="s">
        <v>476</v>
      </c>
      <c s="34" t="s">
        <v>1990</v>
      </c>
      <c s="35" t="s">
        <v>5</v>
      </c>
      <c s="6" t="s">
        <v>1991</v>
      </c>
      <c s="36" t="s">
        <v>149</v>
      </c>
      <c s="37">
        <v>214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611</v>
      </c>
      <c>
        <f>(M453*21)/100</f>
      </c>
      <c t="s">
        <v>27</v>
      </c>
    </row>
    <row r="454" spans="1:5" ht="12.75">
      <c r="A454" s="35" t="s">
        <v>54</v>
      </c>
      <c r="E454" s="39" t="s">
        <v>5</v>
      </c>
    </row>
    <row r="455" spans="1:5" ht="25.5">
      <c r="A455" s="35" t="s">
        <v>55</v>
      </c>
      <c r="E455" s="40" t="s">
        <v>1764</v>
      </c>
    </row>
    <row r="456" spans="1:5" ht="12.75">
      <c r="A456" t="s">
        <v>57</v>
      </c>
      <c r="E456" s="39" t="s">
        <v>5</v>
      </c>
    </row>
    <row r="457" spans="1:16" ht="12.75">
      <c r="A457" t="s">
        <v>49</v>
      </c>
      <c s="34" t="s">
        <v>480</v>
      </c>
      <c s="34" t="s">
        <v>1992</v>
      </c>
      <c s="35" t="s">
        <v>5</v>
      </c>
      <c s="6" t="s">
        <v>1993</v>
      </c>
      <c s="36" t="s">
        <v>149</v>
      </c>
      <c s="37">
        <v>165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611</v>
      </c>
      <c>
        <f>(M457*21)/100</f>
      </c>
      <c t="s">
        <v>27</v>
      </c>
    </row>
    <row r="458" spans="1:5" ht="12.75">
      <c r="A458" s="35" t="s">
        <v>54</v>
      </c>
      <c r="E458" s="39" t="s">
        <v>5</v>
      </c>
    </row>
    <row r="459" spans="1:5" ht="25.5">
      <c r="A459" s="35" t="s">
        <v>55</v>
      </c>
      <c r="E459" s="40" t="s">
        <v>1764</v>
      </c>
    </row>
    <row r="460" spans="1:5" ht="12.75">
      <c r="A460" t="s">
        <v>57</v>
      </c>
      <c r="E460" s="39" t="s">
        <v>5</v>
      </c>
    </row>
    <row r="461" spans="1:16" ht="12.75">
      <c r="A461" t="s">
        <v>49</v>
      </c>
      <c s="34" t="s">
        <v>484</v>
      </c>
      <c s="34" t="s">
        <v>1994</v>
      </c>
      <c s="35" t="s">
        <v>5</v>
      </c>
      <c s="6" t="s">
        <v>1995</v>
      </c>
      <c s="36" t="s">
        <v>149</v>
      </c>
      <c s="37">
        <v>241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611</v>
      </c>
      <c>
        <f>(M461*21)/100</f>
      </c>
      <c t="s">
        <v>27</v>
      </c>
    </row>
    <row r="462" spans="1:5" ht="12.75">
      <c r="A462" s="35" t="s">
        <v>54</v>
      </c>
      <c r="E462" s="39" t="s">
        <v>5</v>
      </c>
    </row>
    <row r="463" spans="1:5" ht="25.5">
      <c r="A463" s="35" t="s">
        <v>55</v>
      </c>
      <c r="E463" s="40" t="s">
        <v>1764</v>
      </c>
    </row>
    <row r="464" spans="1:5" ht="12.75">
      <c r="A464" t="s">
        <v>57</v>
      </c>
      <c r="E464" s="39" t="s">
        <v>5</v>
      </c>
    </row>
    <row r="465" spans="1:16" ht="12.75">
      <c r="A465" t="s">
        <v>49</v>
      </c>
      <c s="34" t="s">
        <v>488</v>
      </c>
      <c s="34" t="s">
        <v>1996</v>
      </c>
      <c s="35" t="s">
        <v>5</v>
      </c>
      <c s="6" t="s">
        <v>1997</v>
      </c>
      <c s="36" t="s">
        <v>144</v>
      </c>
      <c s="37">
        <v>1670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611</v>
      </c>
      <c>
        <f>(M465*21)/100</f>
      </c>
      <c t="s">
        <v>27</v>
      </c>
    </row>
    <row r="466" spans="1:5" ht="12.75">
      <c r="A466" s="35" t="s">
        <v>54</v>
      </c>
      <c r="E466" s="39" t="s">
        <v>5</v>
      </c>
    </row>
    <row r="467" spans="1:5" ht="25.5">
      <c r="A467" s="35" t="s">
        <v>55</v>
      </c>
      <c r="E467" s="40" t="s">
        <v>1764</v>
      </c>
    </row>
    <row r="468" spans="1:5" ht="12.75">
      <c r="A468" t="s">
        <v>57</v>
      </c>
      <c r="E468" s="39" t="s">
        <v>5</v>
      </c>
    </row>
    <row r="469" spans="1:16" ht="12.75">
      <c r="A469" t="s">
        <v>49</v>
      </c>
      <c s="34" t="s">
        <v>492</v>
      </c>
      <c s="34" t="s">
        <v>1998</v>
      </c>
      <c s="35" t="s">
        <v>5</v>
      </c>
      <c s="6" t="s">
        <v>1999</v>
      </c>
      <c s="36" t="s">
        <v>144</v>
      </c>
      <c s="37">
        <v>340</v>
      </c>
      <c s="36">
        <v>0</v>
      </c>
      <c s="36">
        <f>ROUND(G469*H469,6)</f>
      </c>
      <c r="L469" s="38">
        <v>0</v>
      </c>
      <c s="32">
        <f>ROUND(ROUND(L469,2)*ROUND(G469,3),2)</f>
      </c>
      <c s="36" t="s">
        <v>611</v>
      </c>
      <c>
        <f>(M469*21)/100</f>
      </c>
      <c t="s">
        <v>27</v>
      </c>
    </row>
    <row r="470" spans="1:5" ht="12.75">
      <c r="A470" s="35" t="s">
        <v>54</v>
      </c>
      <c r="E470" s="39" t="s">
        <v>5</v>
      </c>
    </row>
    <row r="471" spans="1:5" ht="25.5">
      <c r="A471" s="35" t="s">
        <v>55</v>
      </c>
      <c r="E471" s="40" t="s">
        <v>1764</v>
      </c>
    </row>
    <row r="472" spans="1:5" ht="12.75">
      <c r="A472" t="s">
        <v>57</v>
      </c>
      <c r="E472" s="39" t="s">
        <v>5</v>
      </c>
    </row>
    <row r="473" spans="1:13" ht="12.75">
      <c r="A473" t="s">
        <v>46</v>
      </c>
      <c r="C473" s="31" t="s">
        <v>1527</v>
      </c>
      <c r="E473" s="33" t="s">
        <v>1528</v>
      </c>
      <c r="J473" s="32">
        <f>0</f>
      </c>
      <c s="32">
        <f>0</f>
      </c>
      <c s="32">
        <f>0+L474+L478+L482+L486+L490+L494+L498</f>
      </c>
      <c s="32">
        <f>0+M474+M478+M482+M486+M490+M494+M498</f>
      </c>
    </row>
    <row r="474" spans="1:16" ht="25.5">
      <c r="A474" t="s">
        <v>49</v>
      </c>
      <c s="34" t="s">
        <v>496</v>
      </c>
      <c s="34" t="s">
        <v>2000</v>
      </c>
      <c s="35" t="s">
        <v>5</v>
      </c>
      <c s="6" t="s">
        <v>2001</v>
      </c>
      <c s="36" t="s">
        <v>1228</v>
      </c>
      <c s="37">
        <v>1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611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25.5">
      <c r="A476" s="35" t="s">
        <v>55</v>
      </c>
      <c r="E476" s="40" t="s">
        <v>1764</v>
      </c>
    </row>
    <row r="477" spans="1:5" ht="12.75">
      <c r="A477" t="s">
        <v>57</v>
      </c>
      <c r="E477" s="39" t="s">
        <v>5</v>
      </c>
    </row>
    <row r="478" spans="1:16" ht="12.75">
      <c r="A478" t="s">
        <v>49</v>
      </c>
      <c s="34" t="s">
        <v>499</v>
      </c>
      <c s="34" t="s">
        <v>2002</v>
      </c>
      <c s="35" t="s">
        <v>5</v>
      </c>
      <c s="6" t="s">
        <v>2003</v>
      </c>
      <c s="36" t="s">
        <v>95</v>
      </c>
      <c s="37">
        <v>210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611</v>
      </c>
      <c>
        <f>(M478*21)/100</f>
      </c>
      <c t="s">
        <v>27</v>
      </c>
    </row>
    <row r="479" spans="1:5" ht="12.75">
      <c r="A479" s="35" t="s">
        <v>54</v>
      </c>
      <c r="E479" s="39" t="s">
        <v>5</v>
      </c>
    </row>
    <row r="480" spans="1:5" ht="25.5">
      <c r="A480" s="35" t="s">
        <v>55</v>
      </c>
      <c r="E480" s="40" t="s">
        <v>1764</v>
      </c>
    </row>
    <row r="481" spans="1:5" ht="12.75">
      <c r="A481" t="s">
        <v>57</v>
      </c>
      <c r="E481" s="39" t="s">
        <v>5</v>
      </c>
    </row>
    <row r="482" spans="1:16" ht="12.75">
      <c r="A482" t="s">
        <v>49</v>
      </c>
      <c s="34" t="s">
        <v>503</v>
      </c>
      <c s="34" t="s">
        <v>2004</v>
      </c>
      <c s="35" t="s">
        <v>5</v>
      </c>
      <c s="6" t="s">
        <v>2005</v>
      </c>
      <c s="36" t="s">
        <v>1228</v>
      </c>
      <c s="37">
        <v>1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611</v>
      </c>
      <c>
        <f>(M482*21)/100</f>
      </c>
      <c t="s">
        <v>27</v>
      </c>
    </row>
    <row r="483" spans="1:5" ht="12.75">
      <c r="A483" s="35" t="s">
        <v>54</v>
      </c>
      <c r="E483" s="39" t="s">
        <v>5</v>
      </c>
    </row>
    <row r="484" spans="1:5" ht="25.5">
      <c r="A484" s="35" t="s">
        <v>55</v>
      </c>
      <c r="E484" s="40" t="s">
        <v>1764</v>
      </c>
    </row>
    <row r="485" spans="1:5" ht="12.75">
      <c r="A485" t="s">
        <v>57</v>
      </c>
      <c r="E485" s="39" t="s">
        <v>5</v>
      </c>
    </row>
    <row r="486" spans="1:16" ht="12.75">
      <c r="A486" t="s">
        <v>49</v>
      </c>
      <c s="34" t="s">
        <v>507</v>
      </c>
      <c s="34" t="s">
        <v>2006</v>
      </c>
      <c s="35" t="s">
        <v>5</v>
      </c>
      <c s="6" t="s">
        <v>2007</v>
      </c>
      <c s="36" t="s">
        <v>1790</v>
      </c>
      <c s="37">
        <v>80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611</v>
      </c>
      <c>
        <f>(M486*21)/100</f>
      </c>
      <c t="s">
        <v>27</v>
      </c>
    </row>
    <row r="487" spans="1:5" ht="12.75">
      <c r="A487" s="35" t="s">
        <v>54</v>
      </c>
      <c r="E487" s="39" t="s">
        <v>5</v>
      </c>
    </row>
    <row r="488" spans="1:5" ht="25.5">
      <c r="A488" s="35" t="s">
        <v>55</v>
      </c>
      <c r="E488" s="40" t="s">
        <v>1764</v>
      </c>
    </row>
    <row r="489" spans="1:5" ht="12.75">
      <c r="A489" t="s">
        <v>57</v>
      </c>
      <c r="E489" s="39" t="s">
        <v>5</v>
      </c>
    </row>
    <row r="490" spans="1:16" ht="12.75">
      <c r="A490" t="s">
        <v>49</v>
      </c>
      <c s="34" t="s">
        <v>511</v>
      </c>
      <c s="34" t="s">
        <v>2008</v>
      </c>
      <c s="35" t="s">
        <v>5</v>
      </c>
      <c s="6" t="s">
        <v>2009</v>
      </c>
      <c s="36" t="s">
        <v>1228</v>
      </c>
      <c s="37">
        <v>1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611</v>
      </c>
      <c>
        <f>(M490*21)/100</f>
      </c>
      <c t="s">
        <v>27</v>
      </c>
    </row>
    <row r="491" spans="1:5" ht="12.75">
      <c r="A491" s="35" t="s">
        <v>54</v>
      </c>
      <c r="E491" s="39" t="s">
        <v>5</v>
      </c>
    </row>
    <row r="492" spans="1:5" ht="25.5">
      <c r="A492" s="35" t="s">
        <v>55</v>
      </c>
      <c r="E492" s="40" t="s">
        <v>1764</v>
      </c>
    </row>
    <row r="493" spans="1:5" ht="12.75">
      <c r="A493" t="s">
        <v>57</v>
      </c>
      <c r="E493" s="39" t="s">
        <v>5</v>
      </c>
    </row>
    <row r="494" spans="1:16" ht="12.75">
      <c r="A494" t="s">
        <v>49</v>
      </c>
      <c s="34" t="s">
        <v>515</v>
      </c>
      <c s="34" t="s">
        <v>2010</v>
      </c>
      <c s="35" t="s">
        <v>5</v>
      </c>
      <c s="6" t="s">
        <v>2011</v>
      </c>
      <c s="36" t="s">
        <v>1228</v>
      </c>
      <c s="37">
        <v>1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611</v>
      </c>
      <c>
        <f>(M494*21)/100</f>
      </c>
      <c t="s">
        <v>27</v>
      </c>
    </row>
    <row r="495" spans="1:5" ht="12.75">
      <c r="A495" s="35" t="s">
        <v>54</v>
      </c>
      <c r="E495" s="39" t="s">
        <v>5</v>
      </c>
    </row>
    <row r="496" spans="1:5" ht="25.5">
      <c r="A496" s="35" t="s">
        <v>55</v>
      </c>
      <c r="E496" s="40" t="s">
        <v>1764</v>
      </c>
    </row>
    <row r="497" spans="1:5" ht="12.75">
      <c r="A497" t="s">
        <v>57</v>
      </c>
      <c r="E497" s="39" t="s">
        <v>5</v>
      </c>
    </row>
    <row r="498" spans="1:16" ht="12.75">
      <c r="A498" t="s">
        <v>49</v>
      </c>
      <c s="34" t="s">
        <v>518</v>
      </c>
      <c s="34" t="s">
        <v>2012</v>
      </c>
      <c s="35" t="s">
        <v>5</v>
      </c>
      <c s="6" t="s">
        <v>2013</v>
      </c>
      <c s="36" t="s">
        <v>1228</v>
      </c>
      <c s="37">
        <v>1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611</v>
      </c>
      <c>
        <f>(M498*21)/100</f>
      </c>
      <c t="s">
        <v>27</v>
      </c>
    </row>
    <row r="499" spans="1:5" ht="12.75">
      <c r="A499" s="35" t="s">
        <v>54</v>
      </c>
      <c r="E499" s="39" t="s">
        <v>5</v>
      </c>
    </row>
    <row r="500" spans="1:5" ht="25.5">
      <c r="A500" s="35" t="s">
        <v>55</v>
      </c>
      <c r="E500" s="40" t="s">
        <v>1764</v>
      </c>
    </row>
    <row r="501" spans="1:5" ht="12.75">
      <c r="A501" t="s">
        <v>57</v>
      </c>
      <c r="E50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COUNTIFS(L8:L99,"=0",A8:A99,"P")+COUNTIFS(L8:L99,"",A8:A99,"P")+SUM(Q8:Q99)</f>
      </c>
    </row>
    <row r="8" spans="1:13" ht="12.75">
      <c r="A8" t="s">
        <v>44</v>
      </c>
      <c r="C8" s="28" t="s">
        <v>2016</v>
      </c>
      <c r="E8" s="30" t="s">
        <v>2015</v>
      </c>
      <c r="J8" s="29">
        <f>0+J9+J90</f>
      </c>
      <c s="29">
        <f>0+K9+K90</f>
      </c>
      <c s="29">
        <f>0+L9+L90</f>
      </c>
      <c s="29">
        <f>0+M9+M90</f>
      </c>
    </row>
    <row r="9" spans="1:13" ht="12.75">
      <c r="A9" t="s">
        <v>46</v>
      </c>
      <c r="C9" s="31" t="s">
        <v>2017</v>
      </c>
      <c r="E9" s="33" t="s">
        <v>2018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2019</v>
      </c>
      <c s="35" t="s">
        <v>5</v>
      </c>
      <c s="6" t="s">
        <v>2020</v>
      </c>
      <c s="36" t="s">
        <v>144</v>
      </c>
      <c s="37">
        <v>90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611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2021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2022</v>
      </c>
      <c s="35" t="s">
        <v>5</v>
      </c>
      <c s="6" t="s">
        <v>2023</v>
      </c>
      <c s="36" t="s">
        <v>600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611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25.5">
      <c r="A16" s="35" t="s">
        <v>55</v>
      </c>
      <c r="E16" s="40" t="s">
        <v>2021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2024</v>
      </c>
      <c s="35" t="s">
        <v>5</v>
      </c>
      <c s="6" t="s">
        <v>2025</v>
      </c>
      <c s="36" t="s">
        <v>144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611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55</v>
      </c>
      <c r="E20" s="40" t="s">
        <v>2021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2026</v>
      </c>
      <c s="35" t="s">
        <v>5</v>
      </c>
      <c s="6" t="s">
        <v>2027</v>
      </c>
      <c s="36" t="s">
        <v>144</v>
      </c>
      <c s="37">
        <v>85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611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25.5">
      <c r="A24" s="35" t="s">
        <v>55</v>
      </c>
      <c r="E24" s="40" t="s">
        <v>2021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2028</v>
      </c>
      <c s="35" t="s">
        <v>5</v>
      </c>
      <c s="6" t="s">
        <v>2029</v>
      </c>
      <c s="36" t="s">
        <v>144</v>
      </c>
      <c s="37">
        <v>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611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25.5">
      <c r="A28" s="35" t="s">
        <v>55</v>
      </c>
      <c r="E28" s="40" t="s">
        <v>2021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70</v>
      </c>
      <c s="34" t="s">
        <v>2030</v>
      </c>
      <c s="35" t="s">
        <v>5</v>
      </c>
      <c s="6" t="s">
        <v>2031</v>
      </c>
      <c s="36" t="s">
        <v>600</v>
      </c>
      <c s="37">
        <v>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611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25.5">
      <c r="A32" s="35" t="s">
        <v>55</v>
      </c>
      <c r="E32" s="40" t="s">
        <v>2021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74</v>
      </c>
      <c s="34" t="s">
        <v>2032</v>
      </c>
      <c s="35" t="s">
        <v>5</v>
      </c>
      <c s="6" t="s">
        <v>2033</v>
      </c>
      <c s="36" t="s">
        <v>600</v>
      </c>
      <c s="37">
        <v>15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611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55</v>
      </c>
      <c r="E36" s="40" t="s">
        <v>2021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77</v>
      </c>
      <c s="34" t="s">
        <v>2034</v>
      </c>
      <c s="35" t="s">
        <v>5</v>
      </c>
      <c s="6" t="s">
        <v>2035</v>
      </c>
      <c s="36" t="s">
        <v>144</v>
      </c>
      <c s="37">
        <v>14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611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25.5">
      <c r="A40" s="35" t="s">
        <v>55</v>
      </c>
      <c r="E40" s="40" t="s">
        <v>2021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80</v>
      </c>
      <c s="34" t="s">
        <v>2036</v>
      </c>
      <c s="35" t="s">
        <v>5</v>
      </c>
      <c s="6" t="s">
        <v>2037</v>
      </c>
      <c s="36" t="s">
        <v>600</v>
      </c>
      <c s="37">
        <v>95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611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25.5">
      <c r="A44" s="35" t="s">
        <v>55</v>
      </c>
      <c r="E44" s="40" t="s">
        <v>2021</v>
      </c>
    </row>
    <row r="45" spans="1:5" ht="12.75">
      <c r="A45" t="s">
        <v>57</v>
      </c>
      <c r="E45" s="39" t="s">
        <v>5</v>
      </c>
    </row>
    <row r="46" spans="1:16" ht="12.75">
      <c r="A46" t="s">
        <v>49</v>
      </c>
      <c s="34" t="s">
        <v>84</v>
      </c>
      <c s="34" t="s">
        <v>2038</v>
      </c>
      <c s="35" t="s">
        <v>5</v>
      </c>
      <c s="6" t="s">
        <v>2039</v>
      </c>
      <c s="36" t="s">
        <v>144</v>
      </c>
      <c s="37">
        <v>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611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25.5">
      <c r="A48" s="35" t="s">
        <v>55</v>
      </c>
      <c r="E48" s="40" t="s">
        <v>2021</v>
      </c>
    </row>
    <row r="49" spans="1:5" ht="12.75">
      <c r="A49" t="s">
        <v>57</v>
      </c>
      <c r="E49" s="39" t="s">
        <v>5</v>
      </c>
    </row>
    <row r="50" spans="1:16" ht="12.75">
      <c r="A50" t="s">
        <v>49</v>
      </c>
      <c s="34" t="s">
        <v>88</v>
      </c>
      <c s="34" t="s">
        <v>2040</v>
      </c>
      <c s="35" t="s">
        <v>5</v>
      </c>
      <c s="6" t="s">
        <v>2041</v>
      </c>
      <c s="36" t="s">
        <v>600</v>
      </c>
      <c s="37">
        <v>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611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25.5">
      <c r="A52" s="35" t="s">
        <v>55</v>
      </c>
      <c r="E52" s="40" t="s">
        <v>2021</v>
      </c>
    </row>
    <row r="53" spans="1:5" ht="12.75">
      <c r="A53" t="s">
        <v>57</v>
      </c>
      <c r="E53" s="39" t="s">
        <v>5</v>
      </c>
    </row>
    <row r="54" spans="1:16" ht="12.75">
      <c r="A54" t="s">
        <v>49</v>
      </c>
      <c s="34" t="s">
        <v>92</v>
      </c>
      <c s="34" t="s">
        <v>2042</v>
      </c>
      <c s="35" t="s">
        <v>5</v>
      </c>
      <c s="6" t="s">
        <v>2043</v>
      </c>
      <c s="36" t="s">
        <v>1355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611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25.5">
      <c r="A56" s="35" t="s">
        <v>55</v>
      </c>
      <c r="E56" s="40" t="s">
        <v>2021</v>
      </c>
    </row>
    <row r="57" spans="1:5" ht="12.75">
      <c r="A57" t="s">
        <v>57</v>
      </c>
      <c r="E57" s="39" t="s">
        <v>5</v>
      </c>
    </row>
    <row r="58" spans="1:16" ht="12.75">
      <c r="A58" t="s">
        <v>49</v>
      </c>
      <c s="34" t="s">
        <v>97</v>
      </c>
      <c s="34" t="s">
        <v>2044</v>
      </c>
      <c s="35" t="s">
        <v>5</v>
      </c>
      <c s="6" t="s">
        <v>2045</v>
      </c>
      <c s="36" t="s">
        <v>1355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611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25.5">
      <c r="A60" s="35" t="s">
        <v>55</v>
      </c>
      <c r="E60" s="40" t="s">
        <v>2021</v>
      </c>
    </row>
    <row r="61" spans="1:5" ht="12.75">
      <c r="A61" t="s">
        <v>57</v>
      </c>
      <c r="E61" s="39" t="s">
        <v>5</v>
      </c>
    </row>
    <row r="62" spans="1:16" ht="12.75">
      <c r="A62" t="s">
        <v>49</v>
      </c>
      <c s="34" t="s">
        <v>100</v>
      </c>
      <c s="34" t="s">
        <v>2046</v>
      </c>
      <c s="35" t="s">
        <v>5</v>
      </c>
      <c s="6" t="s">
        <v>2047</v>
      </c>
      <c s="36" t="s">
        <v>1355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611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25.5">
      <c r="A64" s="35" t="s">
        <v>55</v>
      </c>
      <c r="E64" s="40" t="s">
        <v>2021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104</v>
      </c>
      <c s="34" t="s">
        <v>2048</v>
      </c>
      <c s="35" t="s">
        <v>5</v>
      </c>
      <c s="6" t="s">
        <v>2049</v>
      </c>
      <c s="36" t="s">
        <v>1355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611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25.5">
      <c r="A68" s="35" t="s">
        <v>55</v>
      </c>
      <c r="E68" s="40" t="s">
        <v>2021</v>
      </c>
    </row>
    <row r="69" spans="1:5" ht="12.75">
      <c r="A69" t="s">
        <v>57</v>
      </c>
      <c r="E69" s="39" t="s">
        <v>5</v>
      </c>
    </row>
    <row r="70" spans="1:16" ht="12.75">
      <c r="A70" t="s">
        <v>49</v>
      </c>
      <c s="34" t="s">
        <v>108</v>
      </c>
      <c s="34" t="s">
        <v>2050</v>
      </c>
      <c s="35" t="s">
        <v>5</v>
      </c>
      <c s="6" t="s">
        <v>2051</v>
      </c>
      <c s="36" t="s">
        <v>1355</v>
      </c>
      <c s="37">
        <v>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611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25.5">
      <c r="A72" s="35" t="s">
        <v>55</v>
      </c>
      <c r="E72" s="40" t="s">
        <v>2021</v>
      </c>
    </row>
    <row r="73" spans="1:5" ht="12.75">
      <c r="A73" t="s">
        <v>57</v>
      </c>
      <c r="E73" s="39" t="s">
        <v>5</v>
      </c>
    </row>
    <row r="74" spans="1:16" ht="12.75">
      <c r="A74" t="s">
        <v>49</v>
      </c>
      <c s="34" t="s">
        <v>111</v>
      </c>
      <c s="34" t="s">
        <v>2052</v>
      </c>
      <c s="35" t="s">
        <v>5</v>
      </c>
      <c s="6" t="s">
        <v>2053</v>
      </c>
      <c s="36" t="s">
        <v>600</v>
      </c>
      <c s="37">
        <v>140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611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25.5">
      <c r="A76" s="35" t="s">
        <v>55</v>
      </c>
      <c r="E76" s="40" t="s">
        <v>2021</v>
      </c>
    </row>
    <row r="77" spans="1:5" ht="12.75">
      <c r="A77" t="s">
        <v>57</v>
      </c>
      <c r="E77" s="39" t="s">
        <v>5</v>
      </c>
    </row>
    <row r="78" spans="1:16" ht="12.75">
      <c r="A78" t="s">
        <v>49</v>
      </c>
      <c s="34" t="s">
        <v>117</v>
      </c>
      <c s="34" t="s">
        <v>2054</v>
      </c>
      <c s="35" t="s">
        <v>5</v>
      </c>
      <c s="6" t="s">
        <v>2055</v>
      </c>
      <c s="36" t="s">
        <v>600</v>
      </c>
      <c s="37">
        <v>20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611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25.5">
      <c r="A80" s="35" t="s">
        <v>55</v>
      </c>
      <c r="E80" s="40" t="s">
        <v>2021</v>
      </c>
    </row>
    <row r="81" spans="1:5" ht="12.75">
      <c r="A81" t="s">
        <v>57</v>
      </c>
      <c r="E81" s="39" t="s">
        <v>5</v>
      </c>
    </row>
    <row r="82" spans="1:16" ht="12.75">
      <c r="A82" t="s">
        <v>49</v>
      </c>
      <c s="34" t="s">
        <v>121</v>
      </c>
      <c s="34" t="s">
        <v>2056</v>
      </c>
      <c s="35" t="s">
        <v>5</v>
      </c>
      <c s="6" t="s">
        <v>2057</v>
      </c>
      <c s="36" t="s">
        <v>1228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611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25.5">
      <c r="A84" s="35" t="s">
        <v>55</v>
      </c>
      <c r="E84" s="40" t="s">
        <v>2021</v>
      </c>
    </row>
    <row r="85" spans="1:5" ht="12.75">
      <c r="A85" t="s">
        <v>57</v>
      </c>
      <c r="E85" s="39" t="s">
        <v>5</v>
      </c>
    </row>
    <row r="86" spans="1:16" ht="12.75">
      <c r="A86" t="s">
        <v>49</v>
      </c>
      <c s="34" t="s">
        <v>125</v>
      </c>
      <c s="34" t="s">
        <v>2058</v>
      </c>
      <c s="35" t="s">
        <v>5</v>
      </c>
      <c s="6" t="s">
        <v>2059</v>
      </c>
      <c s="36" t="s">
        <v>1228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611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25.5">
      <c r="A88" s="35" t="s">
        <v>55</v>
      </c>
      <c r="E88" s="40" t="s">
        <v>2021</v>
      </c>
    </row>
    <row r="89" spans="1:5" ht="12.75">
      <c r="A89" t="s">
        <v>57</v>
      </c>
      <c r="E89" s="39" t="s">
        <v>5</v>
      </c>
    </row>
    <row r="90" spans="1:13" ht="12.75">
      <c r="A90" t="s">
        <v>46</v>
      </c>
      <c r="C90" s="31" t="s">
        <v>2060</v>
      </c>
      <c r="E90" s="33" t="s">
        <v>2061</v>
      </c>
      <c r="J90" s="32">
        <f>0</f>
      </c>
      <c s="32">
        <f>0</f>
      </c>
      <c s="32">
        <f>0+L91+L95+L99</f>
      </c>
      <c s="32">
        <f>0+M91+M95+M99</f>
      </c>
    </row>
    <row r="91" spans="1:16" ht="12.75">
      <c r="A91" t="s">
        <v>49</v>
      </c>
      <c s="34" t="s">
        <v>129</v>
      </c>
      <c s="34" t="s">
        <v>2062</v>
      </c>
      <c s="35" t="s">
        <v>5</v>
      </c>
      <c s="6" t="s">
        <v>2063</v>
      </c>
      <c s="36" t="s">
        <v>1355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611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25.5">
      <c r="A93" s="35" t="s">
        <v>55</v>
      </c>
      <c r="E93" s="40" t="s">
        <v>2021</v>
      </c>
    </row>
    <row r="94" spans="1:5" ht="12.75">
      <c r="A94" t="s">
        <v>57</v>
      </c>
      <c r="E94" s="39" t="s">
        <v>5</v>
      </c>
    </row>
    <row r="95" spans="1:16" ht="12.75">
      <c r="A95" t="s">
        <v>49</v>
      </c>
      <c s="34" t="s">
        <v>133</v>
      </c>
      <c s="34" t="s">
        <v>2064</v>
      </c>
      <c s="35" t="s">
        <v>5</v>
      </c>
      <c s="6" t="s">
        <v>2065</v>
      </c>
      <c s="36" t="s">
        <v>1355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611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25.5">
      <c r="A97" s="35" t="s">
        <v>55</v>
      </c>
      <c r="E97" s="40" t="s">
        <v>2021</v>
      </c>
    </row>
    <row r="98" spans="1:5" ht="12.75">
      <c r="A98" t="s">
        <v>57</v>
      </c>
      <c r="E98" s="39" t="s">
        <v>5</v>
      </c>
    </row>
    <row r="99" spans="1:16" ht="12.75">
      <c r="A99" t="s">
        <v>49</v>
      </c>
      <c s="34" t="s">
        <v>137</v>
      </c>
      <c s="34" t="s">
        <v>2066</v>
      </c>
      <c s="35" t="s">
        <v>5</v>
      </c>
      <c s="6" t="s">
        <v>2067</v>
      </c>
      <c s="36" t="s">
        <v>1228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611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25.5">
      <c r="A101" s="35" t="s">
        <v>55</v>
      </c>
      <c r="E101" s="40" t="s">
        <v>2021</v>
      </c>
    </row>
    <row r="102" spans="1:5" ht="12.75">
      <c r="A102" t="s">
        <v>57</v>
      </c>
      <c r="E10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COUNTIFS(L8:L289,"=0",A8:A289,"P")+COUNTIFS(L8:L289,"",A8:A289,"P")+SUM(Q8:Q289)</f>
      </c>
    </row>
    <row r="8" spans="1:13" ht="12.75">
      <c r="A8" t="s">
        <v>44</v>
      </c>
      <c r="C8" s="28" t="s">
        <v>2070</v>
      </c>
      <c r="E8" s="30" t="s">
        <v>2069</v>
      </c>
      <c r="J8" s="29">
        <f>0+J9+J46+J71+J76+J109+J146+J155+J164+J177+J206+J211+J216+J237+J254+J259+J268</f>
      </c>
      <c s="29">
        <f>0+K9+K46+K71+K76+K109+K146+K155+K164+K177+K206+K211+K216+K237+K254+K259+K268</f>
      </c>
      <c s="29">
        <f>0+L9+L46+L71+L76+L109+L146+L155+L164+L177+L206+L211+L216+L237+L254+L259+L268</f>
      </c>
      <c s="29">
        <f>0+M9+M46+M71+M76+M109+M146+M155+M164+M177+M206+M211+M216+M237+M254+M259+M268</f>
      </c>
    </row>
    <row r="9" spans="1:13" ht="12.75">
      <c r="A9" t="s">
        <v>46</v>
      </c>
      <c r="C9" s="31" t="s">
        <v>2071</v>
      </c>
      <c r="E9" s="33" t="s">
        <v>2072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47</v>
      </c>
      <c s="34" t="s">
        <v>2073</v>
      </c>
      <c s="35" t="s">
        <v>5</v>
      </c>
      <c s="6" t="s">
        <v>2074</v>
      </c>
      <c s="36" t="s">
        <v>600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611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2075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2076</v>
      </c>
      <c s="35" t="s">
        <v>5</v>
      </c>
      <c s="6" t="s">
        <v>2077</v>
      </c>
      <c s="36" t="s">
        <v>600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611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25.5">
      <c r="A16" s="35" t="s">
        <v>55</v>
      </c>
      <c r="E16" s="40" t="s">
        <v>2075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2078</v>
      </c>
      <c s="35" t="s">
        <v>5</v>
      </c>
      <c s="6" t="s">
        <v>2079</v>
      </c>
      <c s="36" t="s">
        <v>600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611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55</v>
      </c>
      <c r="E20" s="40" t="s">
        <v>2075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63</v>
      </c>
      <c s="34" t="s">
        <v>2080</v>
      </c>
      <c s="35" t="s">
        <v>5</v>
      </c>
      <c s="6" t="s">
        <v>2081</v>
      </c>
      <c s="36" t="s">
        <v>600</v>
      </c>
      <c s="37">
        <v>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611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25.5">
      <c r="A24" s="35" t="s">
        <v>55</v>
      </c>
      <c r="E24" s="40" t="s">
        <v>2075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67</v>
      </c>
      <c s="34" t="s">
        <v>2082</v>
      </c>
      <c s="35" t="s">
        <v>5</v>
      </c>
      <c s="6" t="s">
        <v>2083</v>
      </c>
      <c s="36" t="s">
        <v>600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611</v>
      </c>
      <c>
        <f>(M26*21)/100</f>
      </c>
      <c t="s">
        <v>27</v>
      </c>
    </row>
    <row r="27" spans="1:5" ht="25.5">
      <c r="A27" s="35" t="s">
        <v>54</v>
      </c>
      <c r="E27" s="39" t="s">
        <v>2084</v>
      </c>
    </row>
    <row r="28" spans="1:5" ht="25.5">
      <c r="A28" s="35" t="s">
        <v>55</v>
      </c>
      <c r="E28" s="40" t="s">
        <v>2075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70</v>
      </c>
      <c s="34" t="s">
        <v>2085</v>
      </c>
      <c s="35" t="s">
        <v>5</v>
      </c>
      <c s="6" t="s">
        <v>2086</v>
      </c>
      <c s="36" t="s">
        <v>600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611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25.5">
      <c r="A32" s="35" t="s">
        <v>55</v>
      </c>
      <c r="E32" s="40" t="s">
        <v>2075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74</v>
      </c>
      <c s="34" t="s">
        <v>2087</v>
      </c>
      <c s="35" t="s">
        <v>5</v>
      </c>
      <c s="6" t="s">
        <v>2088</v>
      </c>
      <c s="36" t="s">
        <v>600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611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55</v>
      </c>
      <c r="E36" s="40" t="s">
        <v>2075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77</v>
      </c>
      <c s="34" t="s">
        <v>2089</v>
      </c>
      <c s="35" t="s">
        <v>5</v>
      </c>
      <c s="6" t="s">
        <v>2090</v>
      </c>
      <c s="36" t="s">
        <v>600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611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25.5">
      <c r="A40" s="35" t="s">
        <v>55</v>
      </c>
      <c r="E40" s="40" t="s">
        <v>2075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80</v>
      </c>
      <c s="34" t="s">
        <v>2091</v>
      </c>
      <c s="35" t="s">
        <v>5</v>
      </c>
      <c s="6" t="s">
        <v>2092</v>
      </c>
      <c s="36" t="s">
        <v>600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611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25.5">
      <c r="A44" s="35" t="s">
        <v>55</v>
      </c>
      <c r="E44" s="40" t="s">
        <v>2075</v>
      </c>
    </row>
    <row r="45" spans="1:5" ht="12.75">
      <c r="A45" t="s">
        <v>57</v>
      </c>
      <c r="E45" s="39" t="s">
        <v>5</v>
      </c>
    </row>
    <row r="46" spans="1:13" ht="12.75">
      <c r="A46" t="s">
        <v>46</v>
      </c>
      <c r="C46" s="31" t="s">
        <v>2093</v>
      </c>
      <c r="E46" s="33" t="s">
        <v>2094</v>
      </c>
      <c r="J46" s="32">
        <f>0</f>
      </c>
      <c s="32">
        <f>0</f>
      </c>
      <c s="32">
        <f>0+L47+L51+L55+L59+L63+L67</f>
      </c>
      <c s="32">
        <f>0+M47+M51+M55+M59+M63+M67</f>
      </c>
    </row>
    <row r="47" spans="1:16" ht="12.75">
      <c r="A47" t="s">
        <v>49</v>
      </c>
      <c s="34" t="s">
        <v>84</v>
      </c>
      <c s="34" t="s">
        <v>2095</v>
      </c>
      <c s="35" t="s">
        <v>5</v>
      </c>
      <c s="6" t="s">
        <v>2096</v>
      </c>
      <c s="36" t="s">
        <v>600</v>
      </c>
      <c s="37">
        <v>64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611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25.5">
      <c r="A49" s="35" t="s">
        <v>55</v>
      </c>
      <c r="E49" s="40" t="s">
        <v>2075</v>
      </c>
    </row>
    <row r="50" spans="1:5" ht="12.75">
      <c r="A50" t="s">
        <v>57</v>
      </c>
      <c r="E50" s="39" t="s">
        <v>5</v>
      </c>
    </row>
    <row r="51" spans="1:16" ht="12.75">
      <c r="A51" t="s">
        <v>49</v>
      </c>
      <c s="34" t="s">
        <v>88</v>
      </c>
      <c s="34" t="s">
        <v>2097</v>
      </c>
      <c s="35" t="s">
        <v>5</v>
      </c>
      <c s="6" t="s">
        <v>2098</v>
      </c>
      <c s="36" t="s">
        <v>600</v>
      </c>
      <c s="37">
        <v>64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611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25.5">
      <c r="A53" s="35" t="s">
        <v>55</v>
      </c>
      <c r="E53" s="40" t="s">
        <v>2075</v>
      </c>
    </row>
    <row r="54" spans="1:5" ht="12.75">
      <c r="A54" t="s">
        <v>57</v>
      </c>
      <c r="E54" s="39" t="s">
        <v>5</v>
      </c>
    </row>
    <row r="55" spans="1:16" ht="12.75">
      <c r="A55" t="s">
        <v>49</v>
      </c>
      <c s="34" t="s">
        <v>92</v>
      </c>
      <c s="34" t="s">
        <v>2099</v>
      </c>
      <c s="35" t="s">
        <v>5</v>
      </c>
      <c s="6" t="s">
        <v>2100</v>
      </c>
      <c s="36" t="s">
        <v>600</v>
      </c>
      <c s="37">
        <v>64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611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25.5">
      <c r="A57" s="35" t="s">
        <v>55</v>
      </c>
      <c r="E57" s="40" t="s">
        <v>2075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97</v>
      </c>
      <c s="34" t="s">
        <v>2101</v>
      </c>
      <c s="35" t="s">
        <v>5</v>
      </c>
      <c s="6" t="s">
        <v>2102</v>
      </c>
      <c s="36" t="s">
        <v>600</v>
      </c>
      <c s="37">
        <v>64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611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25.5">
      <c r="A61" s="35" t="s">
        <v>55</v>
      </c>
      <c r="E61" s="40" t="s">
        <v>2075</v>
      </c>
    </row>
    <row r="62" spans="1:5" ht="12.75">
      <c r="A62" t="s">
        <v>57</v>
      </c>
      <c r="E62" s="39" t="s">
        <v>5</v>
      </c>
    </row>
    <row r="63" spans="1:16" ht="12.75">
      <c r="A63" t="s">
        <v>49</v>
      </c>
      <c s="34" t="s">
        <v>100</v>
      </c>
      <c s="34" t="s">
        <v>2103</v>
      </c>
      <c s="35" t="s">
        <v>5</v>
      </c>
      <c s="6" t="s">
        <v>2104</v>
      </c>
      <c s="36" t="s">
        <v>600</v>
      </c>
      <c s="37">
        <v>128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611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25.5">
      <c r="A65" s="35" t="s">
        <v>55</v>
      </c>
      <c r="E65" s="40" t="s">
        <v>2075</v>
      </c>
    </row>
    <row r="66" spans="1:5" ht="12.75">
      <c r="A66" t="s">
        <v>57</v>
      </c>
      <c r="E66" s="39" t="s">
        <v>5</v>
      </c>
    </row>
    <row r="67" spans="1:16" ht="12.75">
      <c r="A67" t="s">
        <v>49</v>
      </c>
      <c s="34" t="s">
        <v>104</v>
      </c>
      <c s="34" t="s">
        <v>2105</v>
      </c>
      <c s="35" t="s">
        <v>5</v>
      </c>
      <c s="6" t="s">
        <v>2106</v>
      </c>
      <c s="36" t="s">
        <v>600</v>
      </c>
      <c s="37">
        <v>128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611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25.5">
      <c r="A69" s="35" t="s">
        <v>55</v>
      </c>
      <c r="E69" s="40" t="s">
        <v>2075</v>
      </c>
    </row>
    <row r="70" spans="1:5" ht="12.75">
      <c r="A70" t="s">
        <v>57</v>
      </c>
      <c r="E70" s="39" t="s">
        <v>5</v>
      </c>
    </row>
    <row r="71" spans="1:13" ht="12.75">
      <c r="A71" t="s">
        <v>46</v>
      </c>
      <c r="C71" s="31" t="s">
        <v>2107</v>
      </c>
      <c r="E71" s="33" t="s">
        <v>2108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108</v>
      </c>
      <c s="34" t="s">
        <v>2109</v>
      </c>
      <c s="35" t="s">
        <v>5</v>
      </c>
      <c s="6" t="s">
        <v>2110</v>
      </c>
      <c s="36" t="s">
        <v>144</v>
      </c>
      <c s="37">
        <v>6200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611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25.5">
      <c r="A74" s="35" t="s">
        <v>55</v>
      </c>
      <c r="E74" s="40" t="s">
        <v>2075</v>
      </c>
    </row>
    <row r="75" spans="1:5" ht="12.75">
      <c r="A75" t="s">
        <v>57</v>
      </c>
      <c r="E75" s="39" t="s">
        <v>5</v>
      </c>
    </row>
    <row r="76" spans="1:13" ht="12.75">
      <c r="A76" t="s">
        <v>46</v>
      </c>
      <c r="C76" s="31" t="s">
        <v>2111</v>
      </c>
      <c r="E76" s="33" t="s">
        <v>2112</v>
      </c>
      <c r="J76" s="32">
        <f>0</f>
      </c>
      <c s="32">
        <f>0</f>
      </c>
      <c s="32">
        <f>0+L77+L81+L85+L89+L93+L97+L101+L105</f>
      </c>
      <c s="32">
        <f>0+M77+M81+M85+M89+M93+M97+M101+M105</f>
      </c>
    </row>
    <row r="77" spans="1:16" ht="12.75">
      <c r="A77" t="s">
        <v>49</v>
      </c>
      <c s="34" t="s">
        <v>111</v>
      </c>
      <c s="34" t="s">
        <v>2113</v>
      </c>
      <c s="35" t="s">
        <v>5</v>
      </c>
      <c s="6" t="s">
        <v>2114</v>
      </c>
      <c s="36" t="s">
        <v>144</v>
      </c>
      <c s="37">
        <v>440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611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25.5">
      <c r="A79" s="35" t="s">
        <v>55</v>
      </c>
      <c r="E79" s="40" t="s">
        <v>2075</v>
      </c>
    </row>
    <row r="80" spans="1:5" ht="12.75">
      <c r="A80" t="s">
        <v>57</v>
      </c>
      <c r="E80" s="39" t="s">
        <v>5</v>
      </c>
    </row>
    <row r="81" spans="1:16" ht="12.75">
      <c r="A81" t="s">
        <v>49</v>
      </c>
      <c s="34" t="s">
        <v>117</v>
      </c>
      <c s="34" t="s">
        <v>2115</v>
      </c>
      <c s="35" t="s">
        <v>5</v>
      </c>
      <c s="6" t="s">
        <v>2116</v>
      </c>
      <c s="36" t="s">
        <v>144</v>
      </c>
      <c s="37">
        <v>440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611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25.5">
      <c r="A83" s="35" t="s">
        <v>55</v>
      </c>
      <c r="E83" s="40" t="s">
        <v>2075</v>
      </c>
    </row>
    <row r="84" spans="1:5" ht="12.75">
      <c r="A84" t="s">
        <v>57</v>
      </c>
      <c r="E84" s="39" t="s">
        <v>5</v>
      </c>
    </row>
    <row r="85" spans="1:16" ht="12.75">
      <c r="A85" t="s">
        <v>49</v>
      </c>
      <c s="34" t="s">
        <v>121</v>
      </c>
      <c s="34" t="s">
        <v>2117</v>
      </c>
      <c s="35" t="s">
        <v>5</v>
      </c>
      <c s="6" t="s">
        <v>2118</v>
      </c>
      <c s="36" t="s">
        <v>600</v>
      </c>
      <c s="37">
        <v>150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611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25.5">
      <c r="A87" s="35" t="s">
        <v>55</v>
      </c>
      <c r="E87" s="40" t="s">
        <v>2075</v>
      </c>
    </row>
    <row r="88" spans="1:5" ht="12.75">
      <c r="A88" t="s">
        <v>57</v>
      </c>
      <c r="E88" s="39" t="s">
        <v>5</v>
      </c>
    </row>
    <row r="89" spans="1:16" ht="12.75">
      <c r="A89" t="s">
        <v>49</v>
      </c>
      <c s="34" t="s">
        <v>125</v>
      </c>
      <c s="34" t="s">
        <v>2119</v>
      </c>
      <c s="35" t="s">
        <v>5</v>
      </c>
      <c s="6" t="s">
        <v>2120</v>
      </c>
      <c s="36" t="s">
        <v>144</v>
      </c>
      <c s="37">
        <v>94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611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25.5">
      <c r="A91" s="35" t="s">
        <v>55</v>
      </c>
      <c r="E91" s="40" t="s">
        <v>2075</v>
      </c>
    </row>
    <row r="92" spans="1:5" ht="12.75">
      <c r="A92" t="s">
        <v>57</v>
      </c>
      <c r="E92" s="39" t="s">
        <v>5</v>
      </c>
    </row>
    <row r="93" spans="1:16" ht="12.75">
      <c r="A93" t="s">
        <v>49</v>
      </c>
      <c s="34" t="s">
        <v>129</v>
      </c>
      <c s="34" t="s">
        <v>2121</v>
      </c>
      <c s="35" t="s">
        <v>5</v>
      </c>
      <c s="6" t="s">
        <v>2122</v>
      </c>
      <c s="36" t="s">
        <v>600</v>
      </c>
      <c s="37">
        <v>90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611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25.5">
      <c r="A95" s="35" t="s">
        <v>55</v>
      </c>
      <c r="E95" s="40" t="s">
        <v>2075</v>
      </c>
    </row>
    <row r="96" spans="1:5" ht="12.75">
      <c r="A96" t="s">
        <v>57</v>
      </c>
      <c r="E96" s="39" t="s">
        <v>5</v>
      </c>
    </row>
    <row r="97" spans="1:16" ht="12.75">
      <c r="A97" t="s">
        <v>49</v>
      </c>
      <c s="34" t="s">
        <v>133</v>
      </c>
      <c s="34" t="s">
        <v>2123</v>
      </c>
      <c s="35" t="s">
        <v>5</v>
      </c>
      <c s="6" t="s">
        <v>2124</v>
      </c>
      <c s="36" t="s">
        <v>600</v>
      </c>
      <c s="37">
        <v>46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611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25.5">
      <c r="A99" s="35" t="s">
        <v>55</v>
      </c>
      <c r="E99" s="40" t="s">
        <v>2075</v>
      </c>
    </row>
    <row r="100" spans="1:5" ht="12.75">
      <c r="A100" t="s">
        <v>57</v>
      </c>
      <c r="E100" s="39" t="s">
        <v>5</v>
      </c>
    </row>
    <row r="101" spans="1:16" ht="12.75">
      <c r="A101" t="s">
        <v>49</v>
      </c>
      <c s="34" t="s">
        <v>137</v>
      </c>
      <c s="34" t="s">
        <v>2125</v>
      </c>
      <c s="35" t="s">
        <v>5</v>
      </c>
      <c s="6" t="s">
        <v>2126</v>
      </c>
      <c s="36" t="s">
        <v>600</v>
      </c>
      <c s="37">
        <v>92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611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25.5">
      <c r="A103" s="35" t="s">
        <v>55</v>
      </c>
      <c r="E103" s="40" t="s">
        <v>2075</v>
      </c>
    </row>
    <row r="104" spans="1:5" ht="12.75">
      <c r="A104" t="s">
        <v>57</v>
      </c>
      <c r="E104" s="39" t="s">
        <v>5</v>
      </c>
    </row>
    <row r="105" spans="1:16" ht="12.75">
      <c r="A105" t="s">
        <v>49</v>
      </c>
      <c s="34" t="s">
        <v>141</v>
      </c>
      <c s="34" t="s">
        <v>2127</v>
      </c>
      <c s="35" t="s">
        <v>5</v>
      </c>
      <c s="6" t="s">
        <v>2128</v>
      </c>
      <c s="36" t="s">
        <v>600</v>
      </c>
      <c s="37">
        <v>92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611</v>
      </c>
      <c>
        <f>(M105*21)/100</f>
      </c>
      <c t="s">
        <v>27</v>
      </c>
    </row>
    <row r="106" spans="1:5" ht="12.75">
      <c r="A106" s="35" t="s">
        <v>54</v>
      </c>
      <c r="E106" s="39" t="s">
        <v>5</v>
      </c>
    </row>
    <row r="107" spans="1:5" ht="25.5">
      <c r="A107" s="35" t="s">
        <v>55</v>
      </c>
      <c r="E107" s="40" t="s">
        <v>2075</v>
      </c>
    </row>
    <row r="108" spans="1:5" ht="12.75">
      <c r="A108" t="s">
        <v>57</v>
      </c>
      <c r="E108" s="39" t="s">
        <v>5</v>
      </c>
    </row>
    <row r="109" spans="1:13" ht="12.75">
      <c r="A109" t="s">
        <v>46</v>
      </c>
      <c r="C109" s="31" t="s">
        <v>2129</v>
      </c>
      <c r="E109" s="33" t="s">
        <v>2130</v>
      </c>
      <c r="J109" s="32">
        <f>0</f>
      </c>
      <c s="32">
        <f>0</f>
      </c>
      <c s="32">
        <f>0+L110+L114+L118+L122+L126+L130+L134+L138+L142</f>
      </c>
      <c s="32">
        <f>0+M110+M114+M118+M122+M126+M130+M134+M138+M142</f>
      </c>
    </row>
    <row r="110" spans="1:16" ht="12.75">
      <c r="A110" t="s">
        <v>49</v>
      </c>
      <c s="34" t="s">
        <v>146</v>
      </c>
      <c s="34" t="s">
        <v>2131</v>
      </c>
      <c s="35" t="s">
        <v>5</v>
      </c>
      <c s="6" t="s">
        <v>2132</v>
      </c>
      <c s="36" t="s">
        <v>600</v>
      </c>
      <c s="37">
        <v>128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611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25.5">
      <c r="A112" s="35" t="s">
        <v>55</v>
      </c>
      <c r="E112" s="40" t="s">
        <v>2075</v>
      </c>
    </row>
    <row r="113" spans="1:5" ht="12.75">
      <c r="A113" t="s">
        <v>57</v>
      </c>
      <c r="E113" s="39" t="s">
        <v>5</v>
      </c>
    </row>
    <row r="114" spans="1:16" ht="12.75">
      <c r="A114" t="s">
        <v>49</v>
      </c>
      <c s="34" t="s">
        <v>151</v>
      </c>
      <c s="34" t="s">
        <v>2133</v>
      </c>
      <c s="35" t="s">
        <v>5</v>
      </c>
      <c s="6" t="s">
        <v>2134</v>
      </c>
      <c s="36" t="s">
        <v>600</v>
      </c>
      <c s="37">
        <v>256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611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25.5">
      <c r="A116" s="35" t="s">
        <v>55</v>
      </c>
      <c r="E116" s="40" t="s">
        <v>2075</v>
      </c>
    </row>
    <row r="117" spans="1:5" ht="12.75">
      <c r="A117" t="s">
        <v>57</v>
      </c>
      <c r="E117" s="39" t="s">
        <v>5</v>
      </c>
    </row>
    <row r="118" spans="1:16" ht="12.75">
      <c r="A118" t="s">
        <v>49</v>
      </c>
      <c s="34" t="s">
        <v>155</v>
      </c>
      <c s="34" t="s">
        <v>2135</v>
      </c>
      <c s="35" t="s">
        <v>5</v>
      </c>
      <c s="6" t="s">
        <v>2136</v>
      </c>
      <c s="36" t="s">
        <v>600</v>
      </c>
      <c s="37">
        <v>256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611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25.5">
      <c r="A120" s="35" t="s">
        <v>55</v>
      </c>
      <c r="E120" s="40" t="s">
        <v>2075</v>
      </c>
    </row>
    <row r="121" spans="1:5" ht="12.75">
      <c r="A121" t="s">
        <v>57</v>
      </c>
      <c r="E121" s="39" t="s">
        <v>5</v>
      </c>
    </row>
    <row r="122" spans="1:16" ht="12.75">
      <c r="A122" t="s">
        <v>49</v>
      </c>
      <c s="34" t="s">
        <v>159</v>
      </c>
      <c s="34" t="s">
        <v>2137</v>
      </c>
      <c s="35" t="s">
        <v>5</v>
      </c>
      <c s="6" t="s">
        <v>2138</v>
      </c>
      <c s="36" t="s">
        <v>600</v>
      </c>
      <c s="37">
        <v>128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611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25.5">
      <c r="A124" s="35" t="s">
        <v>55</v>
      </c>
      <c r="E124" s="40" t="s">
        <v>2075</v>
      </c>
    </row>
    <row r="125" spans="1:5" ht="12.75">
      <c r="A125" t="s">
        <v>57</v>
      </c>
      <c r="E125" s="39" t="s">
        <v>5</v>
      </c>
    </row>
    <row r="126" spans="1:16" ht="12.75">
      <c r="A126" t="s">
        <v>49</v>
      </c>
      <c s="34" t="s">
        <v>163</v>
      </c>
      <c s="34" t="s">
        <v>2139</v>
      </c>
      <c s="35" t="s">
        <v>5</v>
      </c>
      <c s="6" t="s">
        <v>2140</v>
      </c>
      <c s="36" t="s">
        <v>600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611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25.5">
      <c r="A128" s="35" t="s">
        <v>55</v>
      </c>
      <c r="E128" s="40" t="s">
        <v>2075</v>
      </c>
    </row>
    <row r="129" spans="1:5" ht="12.75">
      <c r="A129" t="s">
        <v>57</v>
      </c>
      <c r="E129" s="39" t="s">
        <v>5</v>
      </c>
    </row>
    <row r="130" spans="1:16" ht="12.75">
      <c r="A130" t="s">
        <v>49</v>
      </c>
      <c s="34" t="s">
        <v>167</v>
      </c>
      <c s="34" t="s">
        <v>2141</v>
      </c>
      <c s="35" t="s">
        <v>5</v>
      </c>
      <c s="6" t="s">
        <v>2142</v>
      </c>
      <c s="36" t="s">
        <v>600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611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25.5">
      <c r="A132" s="35" t="s">
        <v>55</v>
      </c>
      <c r="E132" s="40" t="s">
        <v>2075</v>
      </c>
    </row>
    <row r="133" spans="1:5" ht="12.75">
      <c r="A133" t="s">
        <v>57</v>
      </c>
      <c r="E133" s="39" t="s">
        <v>5</v>
      </c>
    </row>
    <row r="134" spans="1:16" ht="12.75">
      <c r="A134" t="s">
        <v>49</v>
      </c>
      <c s="34" t="s">
        <v>171</v>
      </c>
      <c s="34" t="s">
        <v>2143</v>
      </c>
      <c s="35" t="s">
        <v>5</v>
      </c>
      <c s="6" t="s">
        <v>2144</v>
      </c>
      <c s="36" t="s">
        <v>600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611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25.5">
      <c r="A136" s="35" t="s">
        <v>55</v>
      </c>
      <c r="E136" s="40" t="s">
        <v>2075</v>
      </c>
    </row>
    <row r="137" spans="1:5" ht="12.75">
      <c r="A137" t="s">
        <v>57</v>
      </c>
      <c r="E137" s="39" t="s">
        <v>5</v>
      </c>
    </row>
    <row r="138" spans="1:16" ht="12.75">
      <c r="A138" t="s">
        <v>49</v>
      </c>
      <c s="34" t="s">
        <v>175</v>
      </c>
      <c s="34" t="s">
        <v>2145</v>
      </c>
      <c s="35" t="s">
        <v>5</v>
      </c>
      <c s="6" t="s">
        <v>2146</v>
      </c>
      <c s="36" t="s">
        <v>600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611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25.5">
      <c r="A140" s="35" t="s">
        <v>55</v>
      </c>
      <c r="E140" s="40" t="s">
        <v>2075</v>
      </c>
    </row>
    <row r="141" spans="1:5" ht="12.75">
      <c r="A141" t="s">
        <v>57</v>
      </c>
      <c r="E141" s="39" t="s">
        <v>5</v>
      </c>
    </row>
    <row r="142" spans="1:16" ht="12.75">
      <c r="A142" t="s">
        <v>49</v>
      </c>
      <c s="34" t="s">
        <v>179</v>
      </c>
      <c s="34" t="s">
        <v>2147</v>
      </c>
      <c s="35" t="s">
        <v>5</v>
      </c>
      <c s="6" t="s">
        <v>2063</v>
      </c>
      <c s="36" t="s">
        <v>600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611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25.5">
      <c r="A144" s="35" t="s">
        <v>55</v>
      </c>
      <c r="E144" s="40" t="s">
        <v>2075</v>
      </c>
    </row>
    <row r="145" spans="1:5" ht="12.75">
      <c r="A145" t="s">
        <v>57</v>
      </c>
      <c r="E145" s="39" t="s">
        <v>5</v>
      </c>
    </row>
    <row r="146" spans="1:13" ht="12.75">
      <c r="A146" t="s">
        <v>46</v>
      </c>
      <c r="C146" s="31" t="s">
        <v>2148</v>
      </c>
      <c r="E146" s="33" t="s">
        <v>2149</v>
      </c>
      <c r="J146" s="32">
        <f>0</f>
      </c>
      <c s="32">
        <f>0</f>
      </c>
      <c s="32">
        <f>0+L147+L151</f>
      </c>
      <c s="32">
        <f>0+M147+M151</f>
      </c>
    </row>
    <row r="147" spans="1:16" ht="12.75">
      <c r="A147" t="s">
        <v>49</v>
      </c>
      <c s="34" t="s">
        <v>183</v>
      </c>
      <c s="34" t="s">
        <v>2150</v>
      </c>
      <c s="35" t="s">
        <v>5</v>
      </c>
      <c s="6" t="s">
        <v>2151</v>
      </c>
      <c s="36" t="s">
        <v>600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611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25.5">
      <c r="A149" s="35" t="s">
        <v>55</v>
      </c>
      <c r="E149" s="40" t="s">
        <v>2075</v>
      </c>
    </row>
    <row r="150" spans="1:5" ht="12.75">
      <c r="A150" t="s">
        <v>57</v>
      </c>
      <c r="E150" s="39" t="s">
        <v>5</v>
      </c>
    </row>
    <row r="151" spans="1:16" ht="12.75">
      <c r="A151" t="s">
        <v>49</v>
      </c>
      <c s="34" t="s">
        <v>187</v>
      </c>
      <c s="34" t="s">
        <v>2152</v>
      </c>
      <c s="35" t="s">
        <v>5</v>
      </c>
      <c s="6" t="s">
        <v>2153</v>
      </c>
      <c s="36" t="s">
        <v>600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611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25.5">
      <c r="A153" s="35" t="s">
        <v>55</v>
      </c>
      <c r="E153" s="40" t="s">
        <v>2075</v>
      </c>
    </row>
    <row r="154" spans="1:5" ht="12.75">
      <c r="A154" t="s">
        <v>57</v>
      </c>
      <c r="E154" s="39" t="s">
        <v>5</v>
      </c>
    </row>
    <row r="155" spans="1:13" ht="12.75">
      <c r="A155" t="s">
        <v>46</v>
      </c>
      <c r="C155" s="31" t="s">
        <v>2154</v>
      </c>
      <c r="E155" s="33" t="s">
        <v>2155</v>
      </c>
      <c r="J155" s="32">
        <f>0</f>
      </c>
      <c s="32">
        <f>0</f>
      </c>
      <c s="32">
        <f>0+L156+L160</f>
      </c>
      <c s="32">
        <f>0+M156+M160</f>
      </c>
    </row>
    <row r="156" spans="1:16" ht="12.75">
      <c r="A156" t="s">
        <v>49</v>
      </c>
      <c s="34" t="s">
        <v>191</v>
      </c>
      <c s="34" t="s">
        <v>2156</v>
      </c>
      <c s="35" t="s">
        <v>5</v>
      </c>
      <c s="6" t="s">
        <v>2157</v>
      </c>
      <c s="36" t="s">
        <v>144</v>
      </c>
      <c s="37">
        <v>30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611</v>
      </c>
      <c>
        <f>(M156*21)/100</f>
      </c>
      <c t="s">
        <v>27</v>
      </c>
    </row>
    <row r="157" spans="1:5" ht="12.75">
      <c r="A157" s="35" t="s">
        <v>54</v>
      </c>
      <c r="E157" s="39" t="s">
        <v>5</v>
      </c>
    </row>
    <row r="158" spans="1:5" ht="25.5">
      <c r="A158" s="35" t="s">
        <v>55</v>
      </c>
      <c r="E158" s="40" t="s">
        <v>2075</v>
      </c>
    </row>
    <row r="159" spans="1:5" ht="12.75">
      <c r="A159" t="s">
        <v>57</v>
      </c>
      <c r="E159" s="39" t="s">
        <v>5</v>
      </c>
    </row>
    <row r="160" spans="1:16" ht="12.75">
      <c r="A160" t="s">
        <v>49</v>
      </c>
      <c s="34" t="s">
        <v>195</v>
      </c>
      <c s="34" t="s">
        <v>2158</v>
      </c>
      <c s="35" t="s">
        <v>5</v>
      </c>
      <c s="6" t="s">
        <v>2159</v>
      </c>
      <c s="36" t="s">
        <v>144</v>
      </c>
      <c s="37">
        <v>125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611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25.5">
      <c r="A162" s="35" t="s">
        <v>55</v>
      </c>
      <c r="E162" s="40" t="s">
        <v>2075</v>
      </c>
    </row>
    <row r="163" spans="1:5" ht="12.75">
      <c r="A163" t="s">
        <v>57</v>
      </c>
      <c r="E163" s="39" t="s">
        <v>5</v>
      </c>
    </row>
    <row r="164" spans="1:13" ht="12.75">
      <c r="A164" t="s">
        <v>46</v>
      </c>
      <c r="C164" s="31" t="s">
        <v>2160</v>
      </c>
      <c r="E164" s="33" t="s">
        <v>2161</v>
      </c>
      <c r="J164" s="32">
        <f>0</f>
      </c>
      <c s="32">
        <f>0</f>
      </c>
      <c s="32">
        <f>0+L165+L169+L173</f>
      </c>
      <c s="32">
        <f>0+M165+M169+M173</f>
      </c>
    </row>
    <row r="165" spans="1:16" ht="12.75">
      <c r="A165" t="s">
        <v>49</v>
      </c>
      <c s="34" t="s">
        <v>199</v>
      </c>
      <c s="34" t="s">
        <v>2162</v>
      </c>
      <c s="35" t="s">
        <v>5</v>
      </c>
      <c s="6" t="s">
        <v>2102</v>
      </c>
      <c s="36" t="s">
        <v>600</v>
      </c>
      <c s="37">
        <v>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611</v>
      </c>
      <c>
        <f>(M165*21)/100</f>
      </c>
      <c t="s">
        <v>27</v>
      </c>
    </row>
    <row r="166" spans="1:5" ht="12.75">
      <c r="A166" s="35" t="s">
        <v>54</v>
      </c>
      <c r="E166" s="39" t="s">
        <v>5</v>
      </c>
    </row>
    <row r="167" spans="1:5" ht="25.5">
      <c r="A167" s="35" t="s">
        <v>55</v>
      </c>
      <c r="E167" s="40" t="s">
        <v>2075</v>
      </c>
    </row>
    <row r="168" spans="1:5" ht="12.75">
      <c r="A168" t="s">
        <v>57</v>
      </c>
      <c r="E168" s="39" t="s">
        <v>5</v>
      </c>
    </row>
    <row r="169" spans="1:16" ht="12.75">
      <c r="A169" t="s">
        <v>49</v>
      </c>
      <c s="34" t="s">
        <v>203</v>
      </c>
      <c s="34" t="s">
        <v>2163</v>
      </c>
      <c s="35" t="s">
        <v>5</v>
      </c>
      <c s="6" t="s">
        <v>2164</v>
      </c>
      <c s="36" t="s">
        <v>144</v>
      </c>
      <c s="37">
        <v>30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611</v>
      </c>
      <c>
        <f>(M169*21)/100</f>
      </c>
      <c t="s">
        <v>27</v>
      </c>
    </row>
    <row r="170" spans="1:5" ht="12.75">
      <c r="A170" s="35" t="s">
        <v>54</v>
      </c>
      <c r="E170" s="39" t="s">
        <v>5</v>
      </c>
    </row>
    <row r="171" spans="1:5" ht="25.5">
      <c r="A171" s="35" t="s">
        <v>55</v>
      </c>
      <c r="E171" s="40" t="s">
        <v>2075</v>
      </c>
    </row>
    <row r="172" spans="1:5" ht="12.75">
      <c r="A172" t="s">
        <v>57</v>
      </c>
      <c r="E172" s="39" t="s">
        <v>5</v>
      </c>
    </row>
    <row r="173" spans="1:16" ht="12.75">
      <c r="A173" t="s">
        <v>49</v>
      </c>
      <c s="34" t="s">
        <v>207</v>
      </c>
      <c s="34" t="s">
        <v>2165</v>
      </c>
      <c s="35" t="s">
        <v>5</v>
      </c>
      <c s="6" t="s">
        <v>2116</v>
      </c>
      <c s="36" t="s">
        <v>144</v>
      </c>
      <c s="37">
        <v>30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611</v>
      </c>
      <c>
        <f>(M173*21)/100</f>
      </c>
      <c t="s">
        <v>27</v>
      </c>
    </row>
    <row r="174" spans="1:5" ht="12.75">
      <c r="A174" s="35" t="s">
        <v>54</v>
      </c>
      <c r="E174" s="39" t="s">
        <v>5</v>
      </c>
    </row>
    <row r="175" spans="1:5" ht="25.5">
      <c r="A175" s="35" t="s">
        <v>55</v>
      </c>
      <c r="E175" s="40" t="s">
        <v>2075</v>
      </c>
    </row>
    <row r="176" spans="1:5" ht="12.75">
      <c r="A176" t="s">
        <v>57</v>
      </c>
      <c r="E176" s="39" t="s">
        <v>5</v>
      </c>
    </row>
    <row r="177" spans="1:13" ht="12.75">
      <c r="A177" t="s">
        <v>46</v>
      </c>
      <c r="C177" s="31" t="s">
        <v>2166</v>
      </c>
      <c r="E177" s="33" t="s">
        <v>2167</v>
      </c>
      <c r="J177" s="32">
        <f>0</f>
      </c>
      <c s="32">
        <f>0</f>
      </c>
      <c s="32">
        <f>0+L178+L182+L186+L190+L194+L198+L202</f>
      </c>
      <c s="32">
        <f>0+M178+M182+M186+M190+M194+M198+M202</f>
      </c>
    </row>
    <row r="178" spans="1:16" ht="12.75">
      <c r="A178" t="s">
        <v>49</v>
      </c>
      <c s="34" t="s">
        <v>211</v>
      </c>
      <c s="34" t="s">
        <v>2168</v>
      </c>
      <c s="35" t="s">
        <v>5</v>
      </c>
      <c s="6" t="s">
        <v>2169</v>
      </c>
      <c s="36" t="s">
        <v>600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611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25.5">
      <c r="A180" s="35" t="s">
        <v>55</v>
      </c>
      <c r="E180" s="40" t="s">
        <v>2075</v>
      </c>
    </row>
    <row r="181" spans="1:5" ht="12.75">
      <c r="A181" t="s">
        <v>57</v>
      </c>
      <c r="E181" s="39" t="s">
        <v>5</v>
      </c>
    </row>
    <row r="182" spans="1:16" ht="12.75">
      <c r="A182" t="s">
        <v>49</v>
      </c>
      <c s="34" t="s">
        <v>215</v>
      </c>
      <c s="34" t="s">
        <v>2170</v>
      </c>
      <c s="35" t="s">
        <v>5</v>
      </c>
      <c s="6" t="s">
        <v>2171</v>
      </c>
      <c s="36" t="s">
        <v>600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611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25.5">
      <c r="A184" s="35" t="s">
        <v>55</v>
      </c>
      <c r="E184" s="40" t="s">
        <v>2075</v>
      </c>
    </row>
    <row r="185" spans="1:5" ht="12.75">
      <c r="A185" t="s">
        <v>57</v>
      </c>
      <c r="E185" s="39" t="s">
        <v>5</v>
      </c>
    </row>
    <row r="186" spans="1:16" ht="12.75">
      <c r="A186" t="s">
        <v>49</v>
      </c>
      <c s="34" t="s">
        <v>220</v>
      </c>
      <c s="34" t="s">
        <v>2172</v>
      </c>
      <c s="35" t="s">
        <v>5</v>
      </c>
      <c s="6" t="s">
        <v>2140</v>
      </c>
      <c s="36" t="s">
        <v>600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611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25.5">
      <c r="A188" s="35" t="s">
        <v>55</v>
      </c>
      <c r="E188" s="40" t="s">
        <v>2075</v>
      </c>
    </row>
    <row r="189" spans="1:5" ht="12.75">
      <c r="A189" t="s">
        <v>57</v>
      </c>
      <c r="E189" s="39" t="s">
        <v>5</v>
      </c>
    </row>
    <row r="190" spans="1:16" ht="12.75">
      <c r="A190" t="s">
        <v>49</v>
      </c>
      <c s="34" t="s">
        <v>224</v>
      </c>
      <c s="34" t="s">
        <v>2173</v>
      </c>
      <c s="35" t="s">
        <v>5</v>
      </c>
      <c s="6" t="s">
        <v>2142</v>
      </c>
      <c s="36" t="s">
        <v>600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611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25.5">
      <c r="A192" s="35" t="s">
        <v>55</v>
      </c>
      <c r="E192" s="40" t="s">
        <v>2075</v>
      </c>
    </row>
    <row r="193" spans="1:5" ht="12.75">
      <c r="A193" t="s">
        <v>57</v>
      </c>
      <c r="E193" s="39" t="s">
        <v>5</v>
      </c>
    </row>
    <row r="194" spans="1:16" ht="12.75">
      <c r="A194" t="s">
        <v>49</v>
      </c>
      <c s="34" t="s">
        <v>228</v>
      </c>
      <c s="34" t="s">
        <v>2174</v>
      </c>
      <c s="35" t="s">
        <v>5</v>
      </c>
      <c s="6" t="s">
        <v>2175</v>
      </c>
      <c s="36" t="s">
        <v>600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611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25.5">
      <c r="A196" s="35" t="s">
        <v>55</v>
      </c>
      <c r="E196" s="40" t="s">
        <v>2075</v>
      </c>
    </row>
    <row r="197" spans="1:5" ht="12.75">
      <c r="A197" t="s">
        <v>57</v>
      </c>
      <c r="E197" s="39" t="s">
        <v>5</v>
      </c>
    </row>
    <row r="198" spans="1:16" ht="12.75">
      <c r="A198" t="s">
        <v>49</v>
      </c>
      <c s="34" t="s">
        <v>231</v>
      </c>
      <c s="34" t="s">
        <v>2176</v>
      </c>
      <c s="35" t="s">
        <v>5</v>
      </c>
      <c s="6" t="s">
        <v>2146</v>
      </c>
      <c s="36" t="s">
        <v>600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611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25.5">
      <c r="A200" s="35" t="s">
        <v>55</v>
      </c>
      <c r="E200" s="40" t="s">
        <v>2075</v>
      </c>
    </row>
    <row r="201" spans="1:5" ht="12.75">
      <c r="A201" t="s">
        <v>57</v>
      </c>
      <c r="E201" s="39" t="s">
        <v>5</v>
      </c>
    </row>
    <row r="202" spans="1:16" ht="12.75">
      <c r="A202" t="s">
        <v>49</v>
      </c>
      <c s="34" t="s">
        <v>234</v>
      </c>
      <c s="34" t="s">
        <v>2177</v>
      </c>
      <c s="35" t="s">
        <v>5</v>
      </c>
      <c s="6" t="s">
        <v>2063</v>
      </c>
      <c s="36" t="s">
        <v>600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611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25.5">
      <c r="A204" s="35" t="s">
        <v>55</v>
      </c>
      <c r="E204" s="40" t="s">
        <v>2075</v>
      </c>
    </row>
    <row r="205" spans="1:5" ht="12.75">
      <c r="A205" t="s">
        <v>57</v>
      </c>
      <c r="E205" s="39" t="s">
        <v>5</v>
      </c>
    </row>
    <row r="206" spans="1:13" ht="12.75">
      <c r="A206" t="s">
        <v>46</v>
      </c>
      <c r="C206" s="31" t="s">
        <v>2178</v>
      </c>
      <c r="E206" s="33" t="s">
        <v>2179</v>
      </c>
      <c r="J206" s="32">
        <f>0</f>
      </c>
      <c s="32">
        <f>0</f>
      </c>
      <c s="32">
        <f>0+L207</f>
      </c>
      <c s="32">
        <f>0+M207</f>
      </c>
    </row>
    <row r="207" spans="1:16" ht="12.75">
      <c r="A207" t="s">
        <v>49</v>
      </c>
      <c s="34" t="s">
        <v>237</v>
      </c>
      <c s="34" t="s">
        <v>2180</v>
      </c>
      <c s="35" t="s">
        <v>5</v>
      </c>
      <c s="6" t="s">
        <v>2181</v>
      </c>
      <c s="36" t="s">
        <v>600</v>
      </c>
      <c s="37">
        <v>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611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25.5">
      <c r="A209" s="35" t="s">
        <v>55</v>
      </c>
      <c r="E209" s="40" t="s">
        <v>2075</v>
      </c>
    </row>
    <row r="210" spans="1:5" ht="12.75">
      <c r="A210" t="s">
        <v>57</v>
      </c>
      <c r="E210" s="39" t="s">
        <v>5</v>
      </c>
    </row>
    <row r="211" spans="1:13" ht="12.75">
      <c r="A211" t="s">
        <v>46</v>
      </c>
      <c r="C211" s="31" t="s">
        <v>2182</v>
      </c>
      <c r="E211" s="33" t="s">
        <v>2183</v>
      </c>
      <c r="J211" s="32">
        <f>0</f>
      </c>
      <c s="32">
        <f>0</f>
      </c>
      <c s="32">
        <f>0+L212</f>
      </c>
      <c s="32">
        <f>0+M212</f>
      </c>
    </row>
    <row r="212" spans="1:16" ht="12.75">
      <c r="A212" t="s">
        <v>49</v>
      </c>
      <c s="34" t="s">
        <v>241</v>
      </c>
      <c s="34" t="s">
        <v>2184</v>
      </c>
      <c s="35" t="s">
        <v>5</v>
      </c>
      <c s="6" t="s">
        <v>2157</v>
      </c>
      <c s="36" t="s">
        <v>144</v>
      </c>
      <c s="37">
        <v>80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611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25.5">
      <c r="A214" s="35" t="s">
        <v>55</v>
      </c>
      <c r="E214" s="40" t="s">
        <v>2075</v>
      </c>
    </row>
    <row r="215" spans="1:5" ht="12.75">
      <c r="A215" t="s">
        <v>57</v>
      </c>
      <c r="E215" s="39" t="s">
        <v>5</v>
      </c>
    </row>
    <row r="216" spans="1:13" ht="12.75">
      <c r="A216" t="s">
        <v>46</v>
      </c>
      <c r="C216" s="31" t="s">
        <v>2185</v>
      </c>
      <c r="E216" s="33" t="s">
        <v>2186</v>
      </c>
      <c r="J216" s="32">
        <f>0</f>
      </c>
      <c s="32">
        <f>0</f>
      </c>
      <c s="32">
        <f>0+L217+L221+L225+L229+L233</f>
      </c>
      <c s="32">
        <f>0+M217+M221+M225+M229+M233</f>
      </c>
    </row>
    <row r="217" spans="1:16" ht="12.75">
      <c r="A217" t="s">
        <v>49</v>
      </c>
      <c s="34" t="s">
        <v>245</v>
      </c>
      <c s="34" t="s">
        <v>2187</v>
      </c>
      <c s="35" t="s">
        <v>5</v>
      </c>
      <c s="6" t="s">
        <v>2188</v>
      </c>
      <c s="36" t="s">
        <v>600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611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25.5">
      <c r="A219" s="35" t="s">
        <v>55</v>
      </c>
      <c r="E219" s="40" t="s">
        <v>2075</v>
      </c>
    </row>
    <row r="220" spans="1:5" ht="12.75">
      <c r="A220" t="s">
        <v>57</v>
      </c>
      <c r="E220" s="39" t="s">
        <v>5</v>
      </c>
    </row>
    <row r="221" spans="1:16" ht="12.75">
      <c r="A221" t="s">
        <v>49</v>
      </c>
      <c s="34" t="s">
        <v>248</v>
      </c>
      <c s="34" t="s">
        <v>2189</v>
      </c>
      <c s="35" t="s">
        <v>5</v>
      </c>
      <c s="6" t="s">
        <v>2140</v>
      </c>
      <c s="36" t="s">
        <v>600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611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25.5">
      <c r="A223" s="35" t="s">
        <v>55</v>
      </c>
      <c r="E223" s="40" t="s">
        <v>2075</v>
      </c>
    </row>
    <row r="224" spans="1:5" ht="12.75">
      <c r="A224" t="s">
        <v>57</v>
      </c>
      <c r="E224" s="39" t="s">
        <v>5</v>
      </c>
    </row>
    <row r="225" spans="1:16" ht="12.75">
      <c r="A225" t="s">
        <v>49</v>
      </c>
      <c s="34" t="s">
        <v>252</v>
      </c>
      <c s="34" t="s">
        <v>2190</v>
      </c>
      <c s="35" t="s">
        <v>5</v>
      </c>
      <c s="6" t="s">
        <v>2142</v>
      </c>
      <c s="36" t="s">
        <v>600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611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25.5">
      <c r="A227" s="35" t="s">
        <v>55</v>
      </c>
      <c r="E227" s="40" t="s">
        <v>2075</v>
      </c>
    </row>
    <row r="228" spans="1:5" ht="12.75">
      <c r="A228" t="s">
        <v>57</v>
      </c>
      <c r="E228" s="39" t="s">
        <v>5</v>
      </c>
    </row>
    <row r="229" spans="1:16" ht="12.75">
      <c r="A229" t="s">
        <v>49</v>
      </c>
      <c s="34" t="s">
        <v>255</v>
      </c>
      <c s="34" t="s">
        <v>2191</v>
      </c>
      <c s="35" t="s">
        <v>5</v>
      </c>
      <c s="6" t="s">
        <v>2146</v>
      </c>
      <c s="36" t="s">
        <v>600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611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25.5">
      <c r="A231" s="35" t="s">
        <v>55</v>
      </c>
      <c r="E231" s="40" t="s">
        <v>2075</v>
      </c>
    </row>
    <row r="232" spans="1:5" ht="12.75">
      <c r="A232" t="s">
        <v>57</v>
      </c>
      <c r="E232" s="39" t="s">
        <v>5</v>
      </c>
    </row>
    <row r="233" spans="1:16" ht="12.75">
      <c r="A233" t="s">
        <v>49</v>
      </c>
      <c s="34" t="s">
        <v>259</v>
      </c>
      <c s="34" t="s">
        <v>2192</v>
      </c>
      <c s="35" t="s">
        <v>5</v>
      </c>
      <c s="6" t="s">
        <v>2063</v>
      </c>
      <c s="36" t="s">
        <v>600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611</v>
      </c>
      <c>
        <f>(M233*21)/100</f>
      </c>
      <c t="s">
        <v>27</v>
      </c>
    </row>
    <row r="234" spans="1:5" ht="12.75">
      <c r="A234" s="35" t="s">
        <v>54</v>
      </c>
      <c r="E234" s="39" t="s">
        <v>5</v>
      </c>
    </row>
    <row r="235" spans="1:5" ht="25.5">
      <c r="A235" s="35" t="s">
        <v>55</v>
      </c>
      <c r="E235" s="40" t="s">
        <v>2075</v>
      </c>
    </row>
    <row r="236" spans="1:5" ht="12.75">
      <c r="A236" t="s">
        <v>57</v>
      </c>
      <c r="E236" s="39" t="s">
        <v>5</v>
      </c>
    </row>
    <row r="237" spans="1:13" ht="12.75">
      <c r="A237" t="s">
        <v>46</v>
      </c>
      <c r="C237" s="31" t="s">
        <v>2193</v>
      </c>
      <c r="E237" s="33" t="s">
        <v>2194</v>
      </c>
      <c r="J237" s="32">
        <f>0</f>
      </c>
      <c s="32">
        <f>0</f>
      </c>
      <c s="32">
        <f>0+L238+L242+L246+L250</f>
      </c>
      <c s="32">
        <f>0+M238+M242+M246+M250</f>
      </c>
    </row>
    <row r="238" spans="1:16" ht="12.75">
      <c r="A238" t="s">
        <v>49</v>
      </c>
      <c s="34" t="s">
        <v>263</v>
      </c>
      <c s="34" t="s">
        <v>2195</v>
      </c>
      <c s="35" t="s">
        <v>5</v>
      </c>
      <c s="6" t="s">
        <v>2196</v>
      </c>
      <c s="36" t="s">
        <v>600</v>
      </c>
      <c s="37">
        <v>2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611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25.5">
      <c r="A240" s="35" t="s">
        <v>55</v>
      </c>
      <c r="E240" s="40" t="s">
        <v>2075</v>
      </c>
    </row>
    <row r="241" spans="1:5" ht="12.75">
      <c r="A241" t="s">
        <v>57</v>
      </c>
      <c r="E241" s="39" t="s">
        <v>5</v>
      </c>
    </row>
    <row r="242" spans="1:16" ht="12.75">
      <c r="A242" t="s">
        <v>49</v>
      </c>
      <c s="34" t="s">
        <v>267</v>
      </c>
      <c s="34" t="s">
        <v>2197</v>
      </c>
      <c s="35" t="s">
        <v>5</v>
      </c>
      <c s="6" t="s">
        <v>2198</v>
      </c>
      <c s="36" t="s">
        <v>600</v>
      </c>
      <c s="37">
        <v>5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611</v>
      </c>
      <c>
        <f>(M242*21)/100</f>
      </c>
      <c t="s">
        <v>27</v>
      </c>
    </row>
    <row r="243" spans="1:5" ht="38.25">
      <c r="A243" s="35" t="s">
        <v>54</v>
      </c>
      <c r="E243" s="39" t="s">
        <v>2199</v>
      </c>
    </row>
    <row r="244" spans="1:5" ht="25.5">
      <c r="A244" s="35" t="s">
        <v>55</v>
      </c>
      <c r="E244" s="40" t="s">
        <v>2075</v>
      </c>
    </row>
    <row r="245" spans="1:5" ht="12.75">
      <c r="A245" t="s">
        <v>57</v>
      </c>
      <c r="E245" s="39" t="s">
        <v>5</v>
      </c>
    </row>
    <row r="246" spans="1:16" ht="12.75">
      <c r="A246" t="s">
        <v>49</v>
      </c>
      <c s="34" t="s">
        <v>271</v>
      </c>
      <c s="34" t="s">
        <v>2200</v>
      </c>
      <c s="35" t="s">
        <v>5</v>
      </c>
      <c s="6" t="s">
        <v>2201</v>
      </c>
      <c s="36" t="s">
        <v>600</v>
      </c>
      <c s="37">
        <v>4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611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25.5">
      <c r="A248" s="35" t="s">
        <v>55</v>
      </c>
      <c r="E248" s="40" t="s">
        <v>2075</v>
      </c>
    </row>
    <row r="249" spans="1:5" ht="12.75">
      <c r="A249" t="s">
        <v>57</v>
      </c>
      <c r="E249" s="39" t="s">
        <v>5</v>
      </c>
    </row>
    <row r="250" spans="1:16" ht="12.75">
      <c r="A250" t="s">
        <v>49</v>
      </c>
      <c s="34" t="s">
        <v>275</v>
      </c>
      <c s="34" t="s">
        <v>2202</v>
      </c>
      <c s="35" t="s">
        <v>5</v>
      </c>
      <c s="6" t="s">
        <v>2203</v>
      </c>
      <c s="36" t="s">
        <v>600</v>
      </c>
      <c s="37">
        <v>7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611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25.5">
      <c r="A252" s="35" t="s">
        <v>55</v>
      </c>
      <c r="E252" s="40" t="s">
        <v>2075</v>
      </c>
    </row>
    <row r="253" spans="1:5" ht="12.75">
      <c r="A253" t="s">
        <v>57</v>
      </c>
      <c r="E253" s="39" t="s">
        <v>5</v>
      </c>
    </row>
    <row r="254" spans="1:13" ht="12.75">
      <c r="A254" t="s">
        <v>46</v>
      </c>
      <c r="C254" s="31" t="s">
        <v>2204</v>
      </c>
      <c r="E254" s="33" t="s">
        <v>2205</v>
      </c>
      <c r="J254" s="32">
        <f>0</f>
      </c>
      <c s="32">
        <f>0</f>
      </c>
      <c s="32">
        <f>0+L255</f>
      </c>
      <c s="32">
        <f>0+M255</f>
      </c>
    </row>
    <row r="255" spans="1:16" ht="12.75">
      <c r="A255" t="s">
        <v>49</v>
      </c>
      <c s="34" t="s">
        <v>279</v>
      </c>
      <c s="34" t="s">
        <v>2206</v>
      </c>
      <c s="35" t="s">
        <v>5</v>
      </c>
      <c s="6" t="s">
        <v>2207</v>
      </c>
      <c s="36" t="s">
        <v>144</v>
      </c>
      <c s="37">
        <v>400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611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25.5">
      <c r="A257" s="35" t="s">
        <v>55</v>
      </c>
      <c r="E257" s="40" t="s">
        <v>2075</v>
      </c>
    </row>
    <row r="258" spans="1:5" ht="12.75">
      <c r="A258" t="s">
        <v>57</v>
      </c>
      <c r="E258" s="39" t="s">
        <v>5</v>
      </c>
    </row>
    <row r="259" spans="1:13" ht="12.75">
      <c r="A259" t="s">
        <v>46</v>
      </c>
      <c r="C259" s="31" t="s">
        <v>2208</v>
      </c>
      <c r="E259" s="33" t="s">
        <v>2209</v>
      </c>
      <c r="J259" s="32">
        <f>0</f>
      </c>
      <c s="32">
        <f>0</f>
      </c>
      <c s="32">
        <f>0+L260+L264</f>
      </c>
      <c s="32">
        <f>0+M260+M264</f>
      </c>
    </row>
    <row r="260" spans="1:16" ht="12.75">
      <c r="A260" t="s">
        <v>49</v>
      </c>
      <c s="34" t="s">
        <v>283</v>
      </c>
      <c s="34" t="s">
        <v>2206</v>
      </c>
      <c s="35" t="s">
        <v>5</v>
      </c>
      <c s="6" t="s">
        <v>2118</v>
      </c>
      <c s="36" t="s">
        <v>600</v>
      </c>
      <c s="37">
        <v>150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611</v>
      </c>
      <c>
        <f>(M260*21)/100</f>
      </c>
      <c t="s">
        <v>27</v>
      </c>
    </row>
    <row r="261" spans="1:5" ht="12.75">
      <c r="A261" s="35" t="s">
        <v>54</v>
      </c>
      <c r="E261" s="39" t="s">
        <v>5</v>
      </c>
    </row>
    <row r="262" spans="1:5" ht="25.5">
      <c r="A262" s="35" t="s">
        <v>55</v>
      </c>
      <c r="E262" s="40" t="s">
        <v>2075</v>
      </c>
    </row>
    <row r="263" spans="1:5" ht="12.75">
      <c r="A263" t="s">
        <v>57</v>
      </c>
      <c r="E263" s="39" t="s">
        <v>5</v>
      </c>
    </row>
    <row r="264" spans="1:16" ht="12.75">
      <c r="A264" t="s">
        <v>49</v>
      </c>
      <c s="34" t="s">
        <v>287</v>
      </c>
      <c s="34" t="s">
        <v>2210</v>
      </c>
      <c s="35" t="s">
        <v>5</v>
      </c>
      <c s="6" t="s">
        <v>2211</v>
      </c>
      <c s="36" t="s">
        <v>144</v>
      </c>
      <c s="37">
        <v>70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611</v>
      </c>
      <c>
        <f>(M264*21)/100</f>
      </c>
      <c t="s">
        <v>27</v>
      </c>
    </row>
    <row r="265" spans="1:5" ht="12.75">
      <c r="A265" s="35" t="s">
        <v>54</v>
      </c>
      <c r="E265" s="39" t="s">
        <v>5</v>
      </c>
    </row>
    <row r="266" spans="1:5" ht="25.5">
      <c r="A266" s="35" t="s">
        <v>55</v>
      </c>
      <c r="E266" s="40" t="s">
        <v>2075</v>
      </c>
    </row>
    <row r="267" spans="1:5" ht="12.75">
      <c r="A267" t="s">
        <v>57</v>
      </c>
      <c r="E267" s="39" t="s">
        <v>5</v>
      </c>
    </row>
    <row r="268" spans="1:13" ht="12.75">
      <c r="A268" t="s">
        <v>46</v>
      </c>
      <c r="C268" s="31" t="s">
        <v>2212</v>
      </c>
      <c r="E268" s="33" t="s">
        <v>2213</v>
      </c>
      <c r="J268" s="32">
        <f>0</f>
      </c>
      <c s="32">
        <f>0</f>
      </c>
      <c s="32">
        <f>0+L269+L273+L277+L281+L285+L289</f>
      </c>
      <c s="32">
        <f>0+M269+M273+M277+M281+M285+M289</f>
      </c>
    </row>
    <row r="269" spans="1:16" ht="12.75">
      <c r="A269" t="s">
        <v>49</v>
      </c>
      <c s="34" t="s">
        <v>291</v>
      </c>
      <c s="34" t="s">
        <v>2214</v>
      </c>
      <c s="35" t="s">
        <v>5</v>
      </c>
      <c s="6" t="s">
        <v>2215</v>
      </c>
      <c s="36" t="s">
        <v>1790</v>
      </c>
      <c s="37">
        <v>100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611</v>
      </c>
      <c>
        <f>(M269*21)/100</f>
      </c>
      <c t="s">
        <v>27</v>
      </c>
    </row>
    <row r="270" spans="1:5" ht="12.75">
      <c r="A270" s="35" t="s">
        <v>54</v>
      </c>
      <c r="E270" s="39" t="s">
        <v>5</v>
      </c>
    </row>
    <row r="271" spans="1:5" ht="25.5">
      <c r="A271" s="35" t="s">
        <v>55</v>
      </c>
      <c r="E271" s="40" t="s">
        <v>2075</v>
      </c>
    </row>
    <row r="272" spans="1:5" ht="12.75">
      <c r="A272" t="s">
        <v>57</v>
      </c>
      <c r="E272" s="39" t="s">
        <v>5</v>
      </c>
    </row>
    <row r="273" spans="1:16" ht="12.75">
      <c r="A273" t="s">
        <v>49</v>
      </c>
      <c s="34" t="s">
        <v>295</v>
      </c>
      <c s="34" t="s">
        <v>2216</v>
      </c>
      <c s="35" t="s">
        <v>5</v>
      </c>
      <c s="6" t="s">
        <v>2188</v>
      </c>
      <c s="36" t="s">
        <v>600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611</v>
      </c>
      <c>
        <f>(M273*21)/100</f>
      </c>
      <c t="s">
        <v>27</v>
      </c>
    </row>
    <row r="274" spans="1:5" ht="12.75">
      <c r="A274" s="35" t="s">
        <v>54</v>
      </c>
      <c r="E274" s="39" t="s">
        <v>5</v>
      </c>
    </row>
    <row r="275" spans="1:5" ht="25.5">
      <c r="A275" s="35" t="s">
        <v>55</v>
      </c>
      <c r="E275" s="40" t="s">
        <v>2075</v>
      </c>
    </row>
    <row r="276" spans="1:5" ht="12.75">
      <c r="A276" t="s">
        <v>57</v>
      </c>
      <c r="E276" s="39" t="s">
        <v>5</v>
      </c>
    </row>
    <row r="277" spans="1:16" ht="12.75">
      <c r="A277" t="s">
        <v>49</v>
      </c>
      <c s="34" t="s">
        <v>299</v>
      </c>
      <c s="34" t="s">
        <v>2217</v>
      </c>
      <c s="35" t="s">
        <v>5</v>
      </c>
      <c s="6" t="s">
        <v>2140</v>
      </c>
      <c s="36" t="s">
        <v>600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611</v>
      </c>
      <c>
        <f>(M277*21)/100</f>
      </c>
      <c t="s">
        <v>27</v>
      </c>
    </row>
    <row r="278" spans="1:5" ht="12.75">
      <c r="A278" s="35" t="s">
        <v>54</v>
      </c>
      <c r="E278" s="39" t="s">
        <v>5</v>
      </c>
    </row>
    <row r="279" spans="1:5" ht="25.5">
      <c r="A279" s="35" t="s">
        <v>55</v>
      </c>
      <c r="E279" s="40" t="s">
        <v>2075</v>
      </c>
    </row>
    <row r="280" spans="1:5" ht="12.75">
      <c r="A280" t="s">
        <v>57</v>
      </c>
      <c r="E280" s="39" t="s">
        <v>5</v>
      </c>
    </row>
    <row r="281" spans="1:16" ht="12.75">
      <c r="A281" t="s">
        <v>49</v>
      </c>
      <c s="34" t="s">
        <v>303</v>
      </c>
      <c s="34" t="s">
        <v>2218</v>
      </c>
      <c s="35" t="s">
        <v>5</v>
      </c>
      <c s="6" t="s">
        <v>2142</v>
      </c>
      <c s="36" t="s">
        <v>600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611</v>
      </c>
      <c>
        <f>(M281*21)/100</f>
      </c>
      <c t="s">
        <v>27</v>
      </c>
    </row>
    <row r="282" spans="1:5" ht="12.75">
      <c r="A282" s="35" t="s">
        <v>54</v>
      </c>
      <c r="E282" s="39" t="s">
        <v>5</v>
      </c>
    </row>
    <row r="283" spans="1:5" ht="25.5">
      <c r="A283" s="35" t="s">
        <v>55</v>
      </c>
      <c r="E283" s="40" t="s">
        <v>2075</v>
      </c>
    </row>
    <row r="284" spans="1:5" ht="12.75">
      <c r="A284" t="s">
        <v>57</v>
      </c>
      <c r="E284" s="39" t="s">
        <v>5</v>
      </c>
    </row>
    <row r="285" spans="1:16" ht="12.75">
      <c r="A285" t="s">
        <v>49</v>
      </c>
      <c s="34" t="s">
        <v>306</v>
      </c>
      <c s="34" t="s">
        <v>2219</v>
      </c>
      <c s="35" t="s">
        <v>5</v>
      </c>
      <c s="6" t="s">
        <v>2220</v>
      </c>
      <c s="36" t="s">
        <v>600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611</v>
      </c>
      <c>
        <f>(M285*21)/100</f>
      </c>
      <c t="s">
        <v>27</v>
      </c>
    </row>
    <row r="286" spans="1:5" ht="12.75">
      <c r="A286" s="35" t="s">
        <v>54</v>
      </c>
      <c r="E286" s="39" t="s">
        <v>5</v>
      </c>
    </row>
    <row r="287" spans="1:5" ht="25.5">
      <c r="A287" s="35" t="s">
        <v>55</v>
      </c>
      <c r="E287" s="40" t="s">
        <v>2075</v>
      </c>
    </row>
    <row r="288" spans="1:5" ht="12.75">
      <c r="A288" t="s">
        <v>57</v>
      </c>
      <c r="E288" s="39" t="s">
        <v>5</v>
      </c>
    </row>
    <row r="289" spans="1:16" ht="12.75">
      <c r="A289" t="s">
        <v>49</v>
      </c>
      <c s="34" t="s">
        <v>310</v>
      </c>
      <c s="34" t="s">
        <v>2221</v>
      </c>
      <c s="35" t="s">
        <v>5</v>
      </c>
      <c s="6" t="s">
        <v>2063</v>
      </c>
      <c s="36" t="s">
        <v>600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611</v>
      </c>
      <c>
        <f>(M289*21)/100</f>
      </c>
      <c t="s">
        <v>27</v>
      </c>
    </row>
    <row r="290" spans="1:5" ht="12.75">
      <c r="A290" s="35" t="s">
        <v>54</v>
      </c>
      <c r="E290" s="39" t="s">
        <v>5</v>
      </c>
    </row>
    <row r="291" spans="1:5" ht="25.5">
      <c r="A291" s="35" t="s">
        <v>55</v>
      </c>
      <c r="E291" s="40" t="s">
        <v>2075</v>
      </c>
    </row>
    <row r="292" spans="1:5" ht="12.75">
      <c r="A292" t="s">
        <v>57</v>
      </c>
      <c r="E29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COUNTIFS(L8:L213,"=0",A8:A213,"P")+COUNTIFS(L8:L213,"",A8:A213,"P")+SUM(Q8:Q213)</f>
      </c>
    </row>
    <row r="8" spans="1:13" ht="12.75">
      <c r="A8" t="s">
        <v>44</v>
      </c>
      <c r="C8" s="28" t="s">
        <v>2224</v>
      </c>
      <c r="E8" s="30" t="s">
        <v>2223</v>
      </c>
      <c r="J8" s="29">
        <f>0+J9+J14+J39+J92+J109+J134+J179+J196</f>
      </c>
      <c s="29">
        <f>0+K9+K14+K39+K92+K109+K134+K179+K196</f>
      </c>
      <c s="29">
        <f>0+L9+L14+L39+L92+L109+L134+L179+L196</f>
      </c>
      <c s="29">
        <f>0+M9+M14+M39+M92+M109+M134+M179+M196</f>
      </c>
    </row>
    <row r="9" spans="1:13" ht="12.75">
      <c r="A9" t="s">
        <v>46</v>
      </c>
      <c r="C9" s="31" t="s">
        <v>1760</v>
      </c>
      <c r="E9" s="33" t="s">
        <v>1761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1762</v>
      </c>
      <c s="35" t="s">
        <v>5</v>
      </c>
      <c s="6" t="s">
        <v>2225</v>
      </c>
      <c s="36" t="s">
        <v>149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611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2226</v>
      </c>
    </row>
    <row r="13" spans="1:5" ht="12.75">
      <c r="A13" t="s">
        <v>57</v>
      </c>
      <c r="E13" s="39" t="s">
        <v>5</v>
      </c>
    </row>
    <row r="14" spans="1:13" ht="12.75">
      <c r="A14" t="s">
        <v>46</v>
      </c>
      <c r="C14" s="31" t="s">
        <v>1765</v>
      </c>
      <c r="E14" s="33" t="s">
        <v>1766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49</v>
      </c>
      <c s="34" t="s">
        <v>27</v>
      </c>
      <c s="34" t="s">
        <v>2227</v>
      </c>
      <c s="35" t="s">
        <v>5</v>
      </c>
      <c s="6" t="s">
        <v>2228</v>
      </c>
      <c s="36" t="s">
        <v>600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611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55</v>
      </c>
      <c r="E17" s="40" t="s">
        <v>2226</v>
      </c>
    </row>
    <row r="18" spans="1:5" ht="12.75">
      <c r="A18" t="s">
        <v>57</v>
      </c>
      <c r="E18" s="39" t="s">
        <v>5</v>
      </c>
    </row>
    <row r="19" spans="1:16" ht="12.75">
      <c r="A19" t="s">
        <v>49</v>
      </c>
      <c s="34" t="s">
        <v>26</v>
      </c>
      <c s="34" t="s">
        <v>2229</v>
      </c>
      <c s="35" t="s">
        <v>5</v>
      </c>
      <c s="6" t="s">
        <v>2230</v>
      </c>
      <c s="36" t="s">
        <v>1228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611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25.5">
      <c r="A21" s="35" t="s">
        <v>55</v>
      </c>
      <c r="E21" s="40" t="s">
        <v>2226</v>
      </c>
    </row>
    <row r="22" spans="1:5" ht="12.75">
      <c r="A22" t="s">
        <v>57</v>
      </c>
      <c r="E22" s="39" t="s">
        <v>5</v>
      </c>
    </row>
    <row r="23" spans="1:16" ht="12.75">
      <c r="A23" t="s">
        <v>49</v>
      </c>
      <c s="34" t="s">
        <v>63</v>
      </c>
      <c s="34" t="s">
        <v>1784</v>
      </c>
      <c s="35" t="s">
        <v>5</v>
      </c>
      <c s="6" t="s">
        <v>2231</v>
      </c>
      <c s="36" t="s">
        <v>1790</v>
      </c>
      <c s="37">
        <v>10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611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55</v>
      </c>
      <c r="E25" s="40" t="s">
        <v>2226</v>
      </c>
    </row>
    <row r="26" spans="1:5" ht="12.75">
      <c r="A26" t="s">
        <v>57</v>
      </c>
      <c r="E26" s="39" t="s">
        <v>5</v>
      </c>
    </row>
    <row r="27" spans="1:16" ht="12.75">
      <c r="A27" t="s">
        <v>49</v>
      </c>
      <c s="34" t="s">
        <v>67</v>
      </c>
      <c s="34" t="s">
        <v>1784</v>
      </c>
      <c s="35" t="s">
        <v>47</v>
      </c>
      <c s="6" t="s">
        <v>1785</v>
      </c>
      <c s="36" t="s">
        <v>600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611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25.5">
      <c r="A29" s="35" t="s">
        <v>55</v>
      </c>
      <c r="E29" s="40" t="s">
        <v>2226</v>
      </c>
    </row>
    <row r="30" spans="1:5" ht="12.75">
      <c r="A30" t="s">
        <v>57</v>
      </c>
      <c r="E30" s="39" t="s">
        <v>5</v>
      </c>
    </row>
    <row r="31" spans="1:16" ht="12.75">
      <c r="A31" t="s">
        <v>49</v>
      </c>
      <c s="34" t="s">
        <v>70</v>
      </c>
      <c s="34" t="s">
        <v>1792</v>
      </c>
      <c s="35" t="s">
        <v>5</v>
      </c>
      <c s="6" t="s">
        <v>2232</v>
      </c>
      <c s="36" t="s">
        <v>1790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611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25.5">
      <c r="A33" s="35" t="s">
        <v>55</v>
      </c>
      <c r="E33" s="40" t="s">
        <v>2226</v>
      </c>
    </row>
    <row r="34" spans="1:5" ht="12.75">
      <c r="A34" t="s">
        <v>57</v>
      </c>
      <c r="E34" s="39" t="s">
        <v>5</v>
      </c>
    </row>
    <row r="35" spans="1:16" ht="12.75">
      <c r="A35" t="s">
        <v>49</v>
      </c>
      <c s="34" t="s">
        <v>74</v>
      </c>
      <c s="34" t="s">
        <v>2233</v>
      </c>
      <c s="35" t="s">
        <v>5</v>
      </c>
      <c s="6" t="s">
        <v>2234</v>
      </c>
      <c s="36" t="s">
        <v>1790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611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25.5">
      <c r="A37" s="35" t="s">
        <v>55</v>
      </c>
      <c r="E37" s="40" t="s">
        <v>2226</v>
      </c>
    </row>
    <row r="38" spans="1:5" ht="12.75">
      <c r="A38" t="s">
        <v>57</v>
      </c>
      <c r="E38" s="39" t="s">
        <v>5</v>
      </c>
    </row>
    <row r="39" spans="1:13" ht="12.75">
      <c r="A39" t="s">
        <v>46</v>
      </c>
      <c r="C39" s="31" t="s">
        <v>1794</v>
      </c>
      <c r="E39" s="33" t="s">
        <v>1795</v>
      </c>
      <c r="J39" s="32">
        <f>0</f>
      </c>
      <c s="32">
        <f>0</f>
      </c>
      <c s="32">
        <f>0+L40+L44+L48+L52+L56+L60+L64+L68+L72+L76+L80+L84+L88</f>
      </c>
      <c s="32">
        <f>0+M40+M44+M48+M52+M56+M60+M64+M68+M72+M76+M80+M84+M88</f>
      </c>
    </row>
    <row r="40" spans="1:16" ht="12.75">
      <c r="A40" t="s">
        <v>49</v>
      </c>
      <c s="34" t="s">
        <v>77</v>
      </c>
      <c s="34" t="s">
        <v>2235</v>
      </c>
      <c s="35" t="s">
        <v>5</v>
      </c>
      <c s="6" t="s">
        <v>2236</v>
      </c>
      <c s="36" t="s">
        <v>600</v>
      </c>
      <c s="37">
        <v>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611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25.5">
      <c r="A42" s="35" t="s">
        <v>55</v>
      </c>
      <c r="E42" s="40" t="s">
        <v>2226</v>
      </c>
    </row>
    <row r="43" spans="1:5" ht="12.75">
      <c r="A43" t="s">
        <v>57</v>
      </c>
      <c r="E43" s="39" t="s">
        <v>5</v>
      </c>
    </row>
    <row r="44" spans="1:16" ht="12.75">
      <c r="A44" t="s">
        <v>49</v>
      </c>
      <c s="34" t="s">
        <v>80</v>
      </c>
      <c s="34" t="s">
        <v>2237</v>
      </c>
      <c s="35" t="s">
        <v>5</v>
      </c>
      <c s="6" t="s">
        <v>2238</v>
      </c>
      <c s="36" t="s">
        <v>144</v>
      </c>
      <c s="37">
        <v>30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611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25.5">
      <c r="A46" s="35" t="s">
        <v>55</v>
      </c>
      <c r="E46" s="40" t="s">
        <v>2226</v>
      </c>
    </row>
    <row r="47" spans="1:5" ht="12.75">
      <c r="A47" t="s">
        <v>57</v>
      </c>
      <c r="E47" s="39" t="s">
        <v>5</v>
      </c>
    </row>
    <row r="48" spans="1:16" ht="12.75">
      <c r="A48" t="s">
        <v>49</v>
      </c>
      <c s="34" t="s">
        <v>84</v>
      </c>
      <c s="34" t="s">
        <v>1804</v>
      </c>
      <c s="35" t="s">
        <v>5</v>
      </c>
      <c s="6" t="s">
        <v>2239</v>
      </c>
      <c s="36" t="s">
        <v>144</v>
      </c>
      <c s="37">
        <v>110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611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25.5">
      <c r="A50" s="35" t="s">
        <v>55</v>
      </c>
      <c r="E50" s="40" t="s">
        <v>2226</v>
      </c>
    </row>
    <row r="51" spans="1:5" ht="12.75">
      <c r="A51" t="s">
        <v>57</v>
      </c>
      <c r="E51" s="39" t="s">
        <v>5</v>
      </c>
    </row>
    <row r="52" spans="1:16" ht="12.75">
      <c r="A52" t="s">
        <v>49</v>
      </c>
      <c s="34" t="s">
        <v>88</v>
      </c>
      <c s="34" t="s">
        <v>1808</v>
      </c>
      <c s="35" t="s">
        <v>5</v>
      </c>
      <c s="6" t="s">
        <v>2240</v>
      </c>
      <c s="36" t="s">
        <v>149</v>
      </c>
      <c s="37">
        <v>12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611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5.5">
      <c r="A54" s="35" t="s">
        <v>55</v>
      </c>
      <c r="E54" s="40" t="s">
        <v>2226</v>
      </c>
    </row>
    <row r="55" spans="1:5" ht="12.75">
      <c r="A55" t="s">
        <v>57</v>
      </c>
      <c r="E55" s="39" t="s">
        <v>5</v>
      </c>
    </row>
    <row r="56" spans="1:16" ht="12.75">
      <c r="A56" t="s">
        <v>49</v>
      </c>
      <c s="34" t="s">
        <v>92</v>
      </c>
      <c s="34" t="s">
        <v>1810</v>
      </c>
      <c s="35" t="s">
        <v>5</v>
      </c>
      <c s="6" t="s">
        <v>1811</v>
      </c>
      <c s="36" t="s">
        <v>149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611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25.5">
      <c r="A58" s="35" t="s">
        <v>55</v>
      </c>
      <c r="E58" s="40" t="s">
        <v>2226</v>
      </c>
    </row>
    <row r="59" spans="1:5" ht="12.75">
      <c r="A59" t="s">
        <v>57</v>
      </c>
      <c r="E59" s="39" t="s">
        <v>5</v>
      </c>
    </row>
    <row r="60" spans="1:16" ht="12.75">
      <c r="A60" t="s">
        <v>49</v>
      </c>
      <c s="34" t="s">
        <v>97</v>
      </c>
      <c s="34" t="s">
        <v>1816</v>
      </c>
      <c s="35" t="s">
        <v>5</v>
      </c>
      <c s="6" t="s">
        <v>2241</v>
      </c>
      <c s="36" t="s">
        <v>600</v>
      </c>
      <c s="37">
        <v>1110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611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25.5">
      <c r="A62" s="35" t="s">
        <v>55</v>
      </c>
      <c r="E62" s="40" t="s">
        <v>2226</v>
      </c>
    </row>
    <row r="63" spans="1:5" ht="12.75">
      <c r="A63" t="s">
        <v>57</v>
      </c>
      <c r="E63" s="39" t="s">
        <v>5</v>
      </c>
    </row>
    <row r="64" spans="1:16" ht="12.75">
      <c r="A64" t="s">
        <v>49</v>
      </c>
      <c s="34" t="s">
        <v>100</v>
      </c>
      <c s="34" t="s">
        <v>1818</v>
      </c>
      <c s="35" t="s">
        <v>5</v>
      </c>
      <c s="6" t="s">
        <v>1819</v>
      </c>
      <c s="36" t="s">
        <v>600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611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25.5">
      <c r="A66" s="35" t="s">
        <v>55</v>
      </c>
      <c r="E66" s="40" t="s">
        <v>2226</v>
      </c>
    </row>
    <row r="67" spans="1:5" ht="12.75">
      <c r="A67" t="s">
        <v>57</v>
      </c>
      <c r="E67" s="39" t="s">
        <v>5</v>
      </c>
    </row>
    <row r="68" spans="1:16" ht="12.75">
      <c r="A68" t="s">
        <v>49</v>
      </c>
      <c s="34" t="s">
        <v>104</v>
      </c>
      <c s="34" t="s">
        <v>2242</v>
      </c>
      <c s="35" t="s">
        <v>5</v>
      </c>
      <c s="6" t="s">
        <v>2238</v>
      </c>
      <c s="36" t="s">
        <v>144</v>
      </c>
      <c s="37">
        <v>30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611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25.5">
      <c r="A70" s="35" t="s">
        <v>55</v>
      </c>
      <c r="E70" s="40" t="s">
        <v>2226</v>
      </c>
    </row>
    <row r="71" spans="1:5" ht="12.75">
      <c r="A71" t="s">
        <v>57</v>
      </c>
      <c r="E71" s="39" t="s">
        <v>5</v>
      </c>
    </row>
    <row r="72" spans="1:16" ht="12.75">
      <c r="A72" t="s">
        <v>49</v>
      </c>
      <c s="34" t="s">
        <v>108</v>
      </c>
      <c s="34" t="s">
        <v>1822</v>
      </c>
      <c s="35" t="s">
        <v>5</v>
      </c>
      <c s="6" t="s">
        <v>1823</v>
      </c>
      <c s="36" t="s">
        <v>144</v>
      </c>
      <c s="37">
        <v>110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611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25.5">
      <c r="A74" s="35" t="s">
        <v>55</v>
      </c>
      <c r="E74" s="40" t="s">
        <v>2226</v>
      </c>
    </row>
    <row r="75" spans="1:5" ht="12.75">
      <c r="A75" t="s">
        <v>57</v>
      </c>
      <c r="E75" s="39" t="s">
        <v>5</v>
      </c>
    </row>
    <row r="76" spans="1:16" ht="12.75">
      <c r="A76" t="s">
        <v>49</v>
      </c>
      <c s="34" t="s">
        <v>111</v>
      </c>
      <c s="34" t="s">
        <v>1827</v>
      </c>
      <c s="35" t="s">
        <v>5</v>
      </c>
      <c s="6" t="s">
        <v>1828</v>
      </c>
      <c s="36" t="s">
        <v>600</v>
      </c>
      <c s="37">
        <v>18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611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25.5">
      <c r="A78" s="35" t="s">
        <v>55</v>
      </c>
      <c r="E78" s="40" t="s">
        <v>2226</v>
      </c>
    </row>
    <row r="79" spans="1:5" ht="12.75">
      <c r="A79" t="s">
        <v>57</v>
      </c>
      <c r="E79" s="39" t="s">
        <v>5</v>
      </c>
    </row>
    <row r="80" spans="1:16" ht="12.75">
      <c r="A80" t="s">
        <v>49</v>
      </c>
      <c s="34" t="s">
        <v>117</v>
      </c>
      <c s="34" t="s">
        <v>1829</v>
      </c>
      <c s="35" t="s">
        <v>5</v>
      </c>
      <c s="6" t="s">
        <v>1830</v>
      </c>
      <c s="36" t="s">
        <v>149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611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25.5">
      <c r="A82" s="35" t="s">
        <v>55</v>
      </c>
      <c r="E82" s="40" t="s">
        <v>2226</v>
      </c>
    </row>
    <row r="83" spans="1:5" ht="12.75">
      <c r="A83" t="s">
        <v>57</v>
      </c>
      <c r="E83" s="39" t="s">
        <v>5</v>
      </c>
    </row>
    <row r="84" spans="1:16" ht="12.75">
      <c r="A84" t="s">
        <v>49</v>
      </c>
      <c s="34" t="s">
        <v>121</v>
      </c>
      <c s="34" t="s">
        <v>1831</v>
      </c>
      <c s="35" t="s">
        <v>5</v>
      </c>
      <c s="6" t="s">
        <v>2241</v>
      </c>
      <c s="36" t="s">
        <v>600</v>
      </c>
      <c s="37">
        <v>1110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611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25.5">
      <c r="A86" s="35" t="s">
        <v>55</v>
      </c>
      <c r="E86" s="40" t="s">
        <v>2226</v>
      </c>
    </row>
    <row r="87" spans="1:5" ht="12.75">
      <c r="A87" t="s">
        <v>57</v>
      </c>
      <c r="E87" s="39" t="s">
        <v>5</v>
      </c>
    </row>
    <row r="88" spans="1:16" ht="12.75">
      <c r="A88" t="s">
        <v>49</v>
      </c>
      <c s="34" t="s">
        <v>125</v>
      </c>
      <c s="34" t="s">
        <v>1833</v>
      </c>
      <c s="35" t="s">
        <v>5</v>
      </c>
      <c s="6" t="s">
        <v>1834</v>
      </c>
      <c s="36" t="s">
        <v>600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611</v>
      </c>
      <c>
        <f>(M88*21)/100</f>
      </c>
      <c t="s">
        <v>27</v>
      </c>
    </row>
    <row r="89" spans="1:5" ht="12.75">
      <c r="A89" s="35" t="s">
        <v>54</v>
      </c>
      <c r="E89" s="39" t="s">
        <v>5</v>
      </c>
    </row>
    <row r="90" spans="1:5" ht="25.5">
      <c r="A90" s="35" t="s">
        <v>55</v>
      </c>
      <c r="E90" s="40" t="s">
        <v>2226</v>
      </c>
    </row>
    <row r="91" spans="1:5" ht="12.75">
      <c r="A91" t="s">
        <v>57</v>
      </c>
      <c r="E91" s="39" t="s">
        <v>5</v>
      </c>
    </row>
    <row r="92" spans="1:13" ht="12.75">
      <c r="A92" t="s">
        <v>46</v>
      </c>
      <c r="C92" s="31" t="s">
        <v>1837</v>
      </c>
      <c r="E92" s="33" t="s">
        <v>1838</v>
      </c>
      <c r="J92" s="32">
        <f>0</f>
      </c>
      <c s="32">
        <f>0</f>
      </c>
      <c s="32">
        <f>0+L93+L97+L101+L105</f>
      </c>
      <c s="32">
        <f>0+M93+M97+M101+M105</f>
      </c>
    </row>
    <row r="93" spans="1:16" ht="12.75">
      <c r="A93" t="s">
        <v>49</v>
      </c>
      <c s="34" t="s">
        <v>129</v>
      </c>
      <c s="34" t="s">
        <v>1861</v>
      </c>
      <c s="35" t="s">
        <v>5</v>
      </c>
      <c s="6" t="s">
        <v>1862</v>
      </c>
      <c s="36" t="s">
        <v>144</v>
      </c>
      <c s="37">
        <v>60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611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25.5">
      <c r="A95" s="35" t="s">
        <v>55</v>
      </c>
      <c r="E95" s="40" t="s">
        <v>2226</v>
      </c>
    </row>
    <row r="96" spans="1:5" ht="12.75">
      <c r="A96" t="s">
        <v>57</v>
      </c>
      <c r="E96" s="39" t="s">
        <v>5</v>
      </c>
    </row>
    <row r="97" spans="1:16" ht="12.75">
      <c r="A97" t="s">
        <v>49</v>
      </c>
      <c s="34" t="s">
        <v>133</v>
      </c>
      <c s="34" t="s">
        <v>1863</v>
      </c>
      <c s="35" t="s">
        <v>5</v>
      </c>
      <c s="6" t="s">
        <v>2243</v>
      </c>
      <c s="36" t="s">
        <v>144</v>
      </c>
      <c s="37">
        <v>820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611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25.5">
      <c r="A99" s="35" t="s">
        <v>55</v>
      </c>
      <c r="E99" s="40" t="s">
        <v>2226</v>
      </c>
    </row>
    <row r="100" spans="1:5" ht="12.75">
      <c r="A100" t="s">
        <v>57</v>
      </c>
      <c r="E100" s="39" t="s">
        <v>5</v>
      </c>
    </row>
    <row r="101" spans="1:16" ht="12.75">
      <c r="A101" t="s">
        <v>49</v>
      </c>
      <c s="34" t="s">
        <v>137</v>
      </c>
      <c s="34" t="s">
        <v>1867</v>
      </c>
      <c s="35" t="s">
        <v>5</v>
      </c>
      <c s="6" t="s">
        <v>1868</v>
      </c>
      <c s="36" t="s">
        <v>144</v>
      </c>
      <c s="37">
        <v>60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611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25.5">
      <c r="A103" s="35" t="s">
        <v>55</v>
      </c>
      <c r="E103" s="40" t="s">
        <v>2226</v>
      </c>
    </row>
    <row r="104" spans="1:5" ht="12.75">
      <c r="A104" t="s">
        <v>57</v>
      </c>
      <c r="E104" s="39" t="s">
        <v>5</v>
      </c>
    </row>
    <row r="105" spans="1:16" ht="12.75">
      <c r="A105" t="s">
        <v>49</v>
      </c>
      <c s="34" t="s">
        <v>141</v>
      </c>
      <c s="34" t="s">
        <v>1869</v>
      </c>
      <c s="35" t="s">
        <v>5</v>
      </c>
      <c s="6" t="s">
        <v>2244</v>
      </c>
      <c s="36" t="s">
        <v>144</v>
      </c>
      <c s="37">
        <v>820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611</v>
      </c>
      <c>
        <f>(M105*21)/100</f>
      </c>
      <c t="s">
        <v>27</v>
      </c>
    </row>
    <row r="106" spans="1:5" ht="12.75">
      <c r="A106" s="35" t="s">
        <v>54</v>
      </c>
      <c r="E106" s="39" t="s">
        <v>5</v>
      </c>
    </row>
    <row r="107" spans="1:5" ht="25.5">
      <c r="A107" s="35" t="s">
        <v>55</v>
      </c>
      <c r="E107" s="40" t="s">
        <v>2226</v>
      </c>
    </row>
    <row r="108" spans="1:5" ht="12.75">
      <c r="A108" t="s">
        <v>57</v>
      </c>
      <c r="E108" s="39" t="s">
        <v>5</v>
      </c>
    </row>
    <row r="109" spans="1:13" ht="12.75">
      <c r="A109" t="s">
        <v>46</v>
      </c>
      <c r="C109" s="31" t="s">
        <v>1877</v>
      </c>
      <c r="E109" s="33" t="s">
        <v>1878</v>
      </c>
      <c r="J109" s="32">
        <f>0</f>
      </c>
      <c s="32">
        <f>0</f>
      </c>
      <c s="32">
        <f>0+L110+L114+L118+L122+L126+L130</f>
      </c>
      <c s="32">
        <f>0+M110+M114+M118+M122+M126+M130</f>
      </c>
    </row>
    <row r="110" spans="1:16" ht="12.75">
      <c r="A110" t="s">
        <v>49</v>
      </c>
      <c s="34" t="s">
        <v>146</v>
      </c>
      <c s="34" t="s">
        <v>1881</v>
      </c>
      <c s="35" t="s">
        <v>5</v>
      </c>
      <c s="6" t="s">
        <v>1882</v>
      </c>
      <c s="36" t="s">
        <v>600</v>
      </c>
      <c s="37">
        <v>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611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25.5">
      <c r="A112" s="35" t="s">
        <v>55</v>
      </c>
      <c r="E112" s="40" t="s">
        <v>2226</v>
      </c>
    </row>
    <row r="113" spans="1:5" ht="12.75">
      <c r="A113" t="s">
        <v>57</v>
      </c>
      <c r="E113" s="39" t="s">
        <v>5</v>
      </c>
    </row>
    <row r="114" spans="1:16" ht="12.75">
      <c r="A114" t="s">
        <v>49</v>
      </c>
      <c s="34" t="s">
        <v>151</v>
      </c>
      <c s="34" t="s">
        <v>1883</v>
      </c>
      <c s="35" t="s">
        <v>5</v>
      </c>
      <c s="6" t="s">
        <v>1884</v>
      </c>
      <c s="36" t="s">
        <v>1885</v>
      </c>
      <c s="37">
        <v>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611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25.5">
      <c r="A116" s="35" t="s">
        <v>55</v>
      </c>
      <c r="E116" s="40" t="s">
        <v>2226</v>
      </c>
    </row>
    <row r="117" spans="1:5" ht="12.75">
      <c r="A117" t="s">
        <v>57</v>
      </c>
      <c r="E117" s="39" t="s">
        <v>5</v>
      </c>
    </row>
    <row r="118" spans="1:16" ht="12.75">
      <c r="A118" t="s">
        <v>49</v>
      </c>
      <c s="34" t="s">
        <v>155</v>
      </c>
      <c s="34" t="s">
        <v>1886</v>
      </c>
      <c s="35" t="s">
        <v>5</v>
      </c>
      <c s="6" t="s">
        <v>1887</v>
      </c>
      <c s="36" t="s">
        <v>600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611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25.5">
      <c r="A120" s="35" t="s">
        <v>55</v>
      </c>
      <c r="E120" s="40" t="s">
        <v>2226</v>
      </c>
    </row>
    <row r="121" spans="1:5" ht="12.75">
      <c r="A121" t="s">
        <v>57</v>
      </c>
      <c r="E121" s="39" t="s">
        <v>5</v>
      </c>
    </row>
    <row r="122" spans="1:16" ht="12.75">
      <c r="A122" t="s">
        <v>49</v>
      </c>
      <c s="34" t="s">
        <v>159</v>
      </c>
      <c s="34" t="s">
        <v>1888</v>
      </c>
      <c s="35" t="s">
        <v>5</v>
      </c>
      <c s="6" t="s">
        <v>1889</v>
      </c>
      <c s="36" t="s">
        <v>600</v>
      </c>
      <c s="37">
        <v>168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611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25.5">
      <c r="A124" s="35" t="s">
        <v>55</v>
      </c>
      <c r="E124" s="40" t="s">
        <v>2226</v>
      </c>
    </row>
    <row r="125" spans="1:5" ht="12.75">
      <c r="A125" t="s">
        <v>57</v>
      </c>
      <c r="E125" s="39" t="s">
        <v>5</v>
      </c>
    </row>
    <row r="126" spans="1:16" ht="12.75">
      <c r="A126" t="s">
        <v>49</v>
      </c>
      <c s="34" t="s">
        <v>163</v>
      </c>
      <c s="34" t="s">
        <v>1890</v>
      </c>
      <c s="35" t="s">
        <v>5</v>
      </c>
      <c s="6" t="s">
        <v>1891</v>
      </c>
      <c s="36" t="s">
        <v>149</v>
      </c>
      <c s="37">
        <v>242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611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25.5">
      <c r="A128" s="35" t="s">
        <v>55</v>
      </c>
      <c r="E128" s="40" t="s">
        <v>2226</v>
      </c>
    </row>
    <row r="129" spans="1:5" ht="12.75">
      <c r="A129" t="s">
        <v>57</v>
      </c>
      <c r="E129" s="39" t="s">
        <v>5</v>
      </c>
    </row>
    <row r="130" spans="1:16" ht="12.75">
      <c r="A130" t="s">
        <v>49</v>
      </c>
      <c s="34" t="s">
        <v>167</v>
      </c>
      <c s="34" t="s">
        <v>1892</v>
      </c>
      <c s="35" t="s">
        <v>5</v>
      </c>
      <c s="6" t="s">
        <v>2245</v>
      </c>
      <c s="36" t="s">
        <v>149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611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25.5">
      <c r="A132" s="35" t="s">
        <v>55</v>
      </c>
      <c r="E132" s="40" t="s">
        <v>2226</v>
      </c>
    </row>
    <row r="133" spans="1:5" ht="12.75">
      <c r="A133" t="s">
        <v>57</v>
      </c>
      <c r="E133" s="39" t="s">
        <v>5</v>
      </c>
    </row>
    <row r="134" spans="1:13" ht="12.75">
      <c r="A134" t="s">
        <v>46</v>
      </c>
      <c r="C134" s="31" t="s">
        <v>1896</v>
      </c>
      <c r="E134" s="33" t="s">
        <v>1897</v>
      </c>
      <c r="J134" s="32">
        <f>0</f>
      </c>
      <c s="32">
        <f>0</f>
      </c>
      <c s="32">
        <f>0+L135+L139+L143+L147+L151+L155+L159+L163+L167+L171+L175</f>
      </c>
      <c s="32">
        <f>0+M135+M139+M143+M147+M151+M155+M159+M163+M167+M171+M175</f>
      </c>
    </row>
    <row r="135" spans="1:16" ht="12.75">
      <c r="A135" t="s">
        <v>49</v>
      </c>
      <c s="34" t="s">
        <v>171</v>
      </c>
      <c s="34" t="s">
        <v>2246</v>
      </c>
      <c s="35" t="s">
        <v>5</v>
      </c>
      <c s="6" t="s">
        <v>2247</v>
      </c>
      <c s="36" t="s">
        <v>149</v>
      </c>
      <c s="37">
        <v>4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611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25.5">
      <c r="A137" s="35" t="s">
        <v>55</v>
      </c>
      <c r="E137" s="40" t="s">
        <v>2226</v>
      </c>
    </row>
    <row r="138" spans="1:5" ht="12.75">
      <c r="A138" t="s">
        <v>57</v>
      </c>
      <c r="E138" s="39" t="s">
        <v>5</v>
      </c>
    </row>
    <row r="139" spans="1:16" ht="12.75">
      <c r="A139" t="s">
        <v>49</v>
      </c>
      <c s="34" t="s">
        <v>175</v>
      </c>
      <c s="34" t="s">
        <v>2248</v>
      </c>
      <c s="35" t="s">
        <v>5</v>
      </c>
      <c s="6" t="s">
        <v>2249</v>
      </c>
      <c s="36" t="s">
        <v>149</v>
      </c>
      <c s="37">
        <v>24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611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25.5">
      <c r="A141" s="35" t="s">
        <v>55</v>
      </c>
      <c r="E141" s="40" t="s">
        <v>2226</v>
      </c>
    </row>
    <row r="142" spans="1:5" ht="12.75">
      <c r="A142" t="s">
        <v>57</v>
      </c>
      <c r="E142" s="39" t="s">
        <v>5</v>
      </c>
    </row>
    <row r="143" spans="1:16" ht="12.75">
      <c r="A143" t="s">
        <v>49</v>
      </c>
      <c s="34" t="s">
        <v>179</v>
      </c>
      <c s="34" t="s">
        <v>2250</v>
      </c>
      <c s="35" t="s">
        <v>5</v>
      </c>
      <c s="6" t="s">
        <v>2251</v>
      </c>
      <c s="36" t="s">
        <v>149</v>
      </c>
      <c s="37">
        <v>11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611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25.5">
      <c r="A145" s="35" t="s">
        <v>55</v>
      </c>
      <c r="E145" s="40" t="s">
        <v>2226</v>
      </c>
    </row>
    <row r="146" spans="1:5" ht="12.75">
      <c r="A146" t="s">
        <v>57</v>
      </c>
      <c r="E146" s="39" t="s">
        <v>5</v>
      </c>
    </row>
    <row r="147" spans="1:16" ht="12.75">
      <c r="A147" t="s">
        <v>49</v>
      </c>
      <c s="34" t="s">
        <v>183</v>
      </c>
      <c s="34" t="s">
        <v>2252</v>
      </c>
      <c s="35" t="s">
        <v>5</v>
      </c>
      <c s="6" t="s">
        <v>2253</v>
      </c>
      <c s="36" t="s">
        <v>149</v>
      </c>
      <c s="37">
        <v>9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611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25.5">
      <c r="A149" s="35" t="s">
        <v>55</v>
      </c>
      <c r="E149" s="40" t="s">
        <v>2226</v>
      </c>
    </row>
    <row r="150" spans="1:5" ht="12.75">
      <c r="A150" t="s">
        <v>57</v>
      </c>
      <c r="E150" s="39" t="s">
        <v>5</v>
      </c>
    </row>
    <row r="151" spans="1:16" ht="12.75">
      <c r="A151" t="s">
        <v>49</v>
      </c>
      <c s="34" t="s">
        <v>187</v>
      </c>
      <c s="34" t="s">
        <v>2254</v>
      </c>
      <c s="35" t="s">
        <v>5</v>
      </c>
      <c s="6" t="s">
        <v>2255</v>
      </c>
      <c s="36" t="s">
        <v>149</v>
      </c>
      <c s="37">
        <v>76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611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25.5">
      <c r="A153" s="35" t="s">
        <v>55</v>
      </c>
      <c r="E153" s="40" t="s">
        <v>2226</v>
      </c>
    </row>
    <row r="154" spans="1:5" ht="12.75">
      <c r="A154" t="s">
        <v>57</v>
      </c>
      <c r="E154" s="39" t="s">
        <v>5</v>
      </c>
    </row>
    <row r="155" spans="1:16" ht="12.75">
      <c r="A155" t="s">
        <v>49</v>
      </c>
      <c s="34" t="s">
        <v>191</v>
      </c>
      <c s="34" t="s">
        <v>1931</v>
      </c>
      <c s="35" t="s">
        <v>5</v>
      </c>
      <c s="6" t="s">
        <v>2256</v>
      </c>
      <c s="36" t="s">
        <v>149</v>
      </c>
      <c s="37">
        <v>76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611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25.5">
      <c r="A157" s="35" t="s">
        <v>55</v>
      </c>
      <c r="E157" s="40" t="s">
        <v>2226</v>
      </c>
    </row>
    <row r="158" spans="1:5" ht="12.75">
      <c r="A158" t="s">
        <v>57</v>
      </c>
      <c r="E158" s="39" t="s">
        <v>5</v>
      </c>
    </row>
    <row r="159" spans="1:16" ht="12.75">
      <c r="A159" t="s">
        <v>49</v>
      </c>
      <c s="34" t="s">
        <v>195</v>
      </c>
      <c s="34" t="s">
        <v>2257</v>
      </c>
      <c s="35" t="s">
        <v>5</v>
      </c>
      <c s="6" t="s">
        <v>2258</v>
      </c>
      <c s="36" t="s">
        <v>149</v>
      </c>
      <c s="37">
        <v>9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611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25.5">
      <c r="A161" s="35" t="s">
        <v>55</v>
      </c>
      <c r="E161" s="40" t="s">
        <v>2226</v>
      </c>
    </row>
    <row r="162" spans="1:5" ht="12.75">
      <c r="A162" t="s">
        <v>57</v>
      </c>
      <c r="E162" s="39" t="s">
        <v>5</v>
      </c>
    </row>
    <row r="163" spans="1:16" ht="12.75">
      <c r="A163" t="s">
        <v>49</v>
      </c>
      <c s="34" t="s">
        <v>199</v>
      </c>
      <c s="34" t="s">
        <v>2259</v>
      </c>
      <c s="35" t="s">
        <v>5</v>
      </c>
      <c s="6" t="s">
        <v>2260</v>
      </c>
      <c s="36" t="s">
        <v>149</v>
      </c>
      <c s="37">
        <v>11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611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25.5">
      <c r="A165" s="35" t="s">
        <v>55</v>
      </c>
      <c r="E165" s="40" t="s">
        <v>2226</v>
      </c>
    </row>
    <row r="166" spans="1:5" ht="12.75">
      <c r="A166" t="s">
        <v>57</v>
      </c>
      <c r="E166" s="39" t="s">
        <v>5</v>
      </c>
    </row>
    <row r="167" spans="1:16" ht="12.75">
      <c r="A167" t="s">
        <v>49</v>
      </c>
      <c s="34" t="s">
        <v>203</v>
      </c>
      <c s="34" t="s">
        <v>2261</v>
      </c>
      <c s="35" t="s">
        <v>5</v>
      </c>
      <c s="6" t="s">
        <v>2249</v>
      </c>
      <c s="36" t="s">
        <v>149</v>
      </c>
      <c s="37">
        <v>24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611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25.5">
      <c r="A169" s="35" t="s">
        <v>55</v>
      </c>
      <c r="E169" s="40" t="s">
        <v>2226</v>
      </c>
    </row>
    <row r="170" spans="1:5" ht="12.75">
      <c r="A170" t="s">
        <v>57</v>
      </c>
      <c r="E170" s="39" t="s">
        <v>5</v>
      </c>
    </row>
    <row r="171" spans="1:16" ht="12.75">
      <c r="A171" t="s">
        <v>49</v>
      </c>
      <c s="34" t="s">
        <v>207</v>
      </c>
      <c s="34" t="s">
        <v>2262</v>
      </c>
      <c s="35" t="s">
        <v>5</v>
      </c>
      <c s="6" t="s">
        <v>2247</v>
      </c>
      <c s="36" t="s">
        <v>149</v>
      </c>
      <c s="37">
        <v>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611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25.5">
      <c r="A173" s="35" t="s">
        <v>55</v>
      </c>
      <c r="E173" s="40" t="s">
        <v>2226</v>
      </c>
    </row>
    <row r="174" spans="1:5" ht="12.75">
      <c r="A174" t="s">
        <v>57</v>
      </c>
      <c r="E174" s="39" t="s">
        <v>5</v>
      </c>
    </row>
    <row r="175" spans="1:16" ht="12.75">
      <c r="A175" t="s">
        <v>49</v>
      </c>
      <c s="34" t="s">
        <v>211</v>
      </c>
      <c s="34" t="s">
        <v>1943</v>
      </c>
      <c s="35" t="s">
        <v>5</v>
      </c>
      <c s="6" t="s">
        <v>1944</v>
      </c>
      <c s="36" t="s">
        <v>149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611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25.5">
      <c r="A177" s="35" t="s">
        <v>55</v>
      </c>
      <c r="E177" s="40" t="s">
        <v>2226</v>
      </c>
    </row>
    <row r="178" spans="1:5" ht="12.75">
      <c r="A178" t="s">
        <v>57</v>
      </c>
      <c r="E178" s="39" t="s">
        <v>5</v>
      </c>
    </row>
    <row r="179" spans="1:13" ht="12.75">
      <c r="A179" t="s">
        <v>46</v>
      </c>
      <c r="C179" s="31" t="s">
        <v>80</v>
      </c>
      <c r="E179" s="33" t="s">
        <v>1989</v>
      </c>
      <c r="J179" s="32">
        <f>0</f>
      </c>
      <c s="32">
        <f>0</f>
      </c>
      <c s="32">
        <f>0+L180+L184+L188+L192</f>
      </c>
      <c s="32">
        <f>0+M180+M184+M188+M192</f>
      </c>
    </row>
    <row r="180" spans="1:16" ht="12.75">
      <c r="A180" t="s">
        <v>49</v>
      </c>
      <c s="34" t="s">
        <v>215</v>
      </c>
      <c s="34" t="s">
        <v>1990</v>
      </c>
      <c s="35" t="s">
        <v>5</v>
      </c>
      <c s="6" t="s">
        <v>1991</v>
      </c>
      <c s="36" t="s">
        <v>149</v>
      </c>
      <c s="37">
        <v>14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611</v>
      </c>
      <c>
        <f>(M180*21)/100</f>
      </c>
      <c t="s">
        <v>27</v>
      </c>
    </row>
    <row r="181" spans="1:5" ht="12.75">
      <c r="A181" s="35" t="s">
        <v>54</v>
      </c>
      <c r="E181" s="39" t="s">
        <v>5</v>
      </c>
    </row>
    <row r="182" spans="1:5" ht="25.5">
      <c r="A182" s="35" t="s">
        <v>55</v>
      </c>
      <c r="E182" s="40" t="s">
        <v>2226</v>
      </c>
    </row>
    <row r="183" spans="1:5" ht="12.75">
      <c r="A183" t="s">
        <v>57</v>
      </c>
      <c r="E183" s="39" t="s">
        <v>5</v>
      </c>
    </row>
    <row r="184" spans="1:16" ht="12.75">
      <c r="A184" t="s">
        <v>49</v>
      </c>
      <c s="34" t="s">
        <v>220</v>
      </c>
      <c s="34" t="s">
        <v>1994</v>
      </c>
      <c s="35" t="s">
        <v>5</v>
      </c>
      <c s="6" t="s">
        <v>1995</v>
      </c>
      <c s="36" t="s">
        <v>149</v>
      </c>
      <c s="37">
        <v>16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611</v>
      </c>
      <c>
        <f>(M184*21)/100</f>
      </c>
      <c t="s">
        <v>27</v>
      </c>
    </row>
    <row r="185" spans="1:5" ht="12.75">
      <c r="A185" s="35" t="s">
        <v>54</v>
      </c>
      <c r="E185" s="39" t="s">
        <v>5</v>
      </c>
    </row>
    <row r="186" spans="1:5" ht="25.5">
      <c r="A186" s="35" t="s">
        <v>55</v>
      </c>
      <c r="E186" s="40" t="s">
        <v>2226</v>
      </c>
    </row>
    <row r="187" spans="1:5" ht="12.75">
      <c r="A187" t="s">
        <v>57</v>
      </c>
      <c r="E187" s="39" t="s">
        <v>5</v>
      </c>
    </row>
    <row r="188" spans="1:16" ht="12.75">
      <c r="A188" t="s">
        <v>49</v>
      </c>
      <c s="34" t="s">
        <v>224</v>
      </c>
      <c s="34" t="s">
        <v>1996</v>
      </c>
      <c s="35" t="s">
        <v>5</v>
      </c>
      <c s="6" t="s">
        <v>1997</v>
      </c>
      <c s="36" t="s">
        <v>144</v>
      </c>
      <c s="37">
        <v>190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611</v>
      </c>
      <c>
        <f>(M188*21)/100</f>
      </c>
      <c t="s">
        <v>27</v>
      </c>
    </row>
    <row r="189" spans="1:5" ht="12.75">
      <c r="A189" s="35" t="s">
        <v>54</v>
      </c>
      <c r="E189" s="39" t="s">
        <v>5</v>
      </c>
    </row>
    <row r="190" spans="1:5" ht="25.5">
      <c r="A190" s="35" t="s">
        <v>55</v>
      </c>
      <c r="E190" s="40" t="s">
        <v>2226</v>
      </c>
    </row>
    <row r="191" spans="1:5" ht="12.75">
      <c r="A191" t="s">
        <v>57</v>
      </c>
      <c r="E191" s="39" t="s">
        <v>5</v>
      </c>
    </row>
    <row r="192" spans="1:16" ht="12.75">
      <c r="A192" t="s">
        <v>49</v>
      </c>
      <c s="34" t="s">
        <v>228</v>
      </c>
      <c s="34" t="s">
        <v>1998</v>
      </c>
      <c s="35" t="s">
        <v>5</v>
      </c>
      <c s="6" t="s">
        <v>1999</v>
      </c>
      <c s="36" t="s">
        <v>144</v>
      </c>
      <c s="37">
        <v>5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611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25.5">
      <c r="A194" s="35" t="s">
        <v>55</v>
      </c>
      <c r="E194" s="40" t="s">
        <v>2226</v>
      </c>
    </row>
    <row r="195" spans="1:5" ht="12.75">
      <c r="A195" t="s">
        <v>57</v>
      </c>
      <c r="E195" s="39" t="s">
        <v>5</v>
      </c>
    </row>
    <row r="196" spans="1:13" ht="12.75">
      <c r="A196" t="s">
        <v>46</v>
      </c>
      <c r="C196" s="31" t="s">
        <v>1527</v>
      </c>
      <c r="E196" s="33" t="s">
        <v>2061</v>
      </c>
      <c r="J196" s="32">
        <f>0</f>
      </c>
      <c s="32">
        <f>0</f>
      </c>
      <c s="32">
        <f>0+L197+L201+L205+L209+L213</f>
      </c>
      <c s="32">
        <f>0+M197+M201+M205+M209+M213</f>
      </c>
    </row>
    <row r="197" spans="1:16" ht="12.75">
      <c r="A197" t="s">
        <v>49</v>
      </c>
      <c s="34" t="s">
        <v>231</v>
      </c>
      <c s="34" t="s">
        <v>2263</v>
      </c>
      <c s="35" t="s">
        <v>5</v>
      </c>
      <c s="6" t="s">
        <v>2005</v>
      </c>
      <c s="36" t="s">
        <v>1228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611</v>
      </c>
      <c>
        <f>(M197*21)/100</f>
      </c>
      <c t="s">
        <v>27</v>
      </c>
    </row>
    <row r="198" spans="1:5" ht="12.75">
      <c r="A198" s="35" t="s">
        <v>54</v>
      </c>
      <c r="E198" s="39" t="s">
        <v>5</v>
      </c>
    </row>
    <row r="199" spans="1:5" ht="25.5">
      <c r="A199" s="35" t="s">
        <v>55</v>
      </c>
      <c r="E199" s="40" t="s">
        <v>2226</v>
      </c>
    </row>
    <row r="200" spans="1:5" ht="12.75">
      <c r="A200" t="s">
        <v>57</v>
      </c>
      <c r="E200" s="39" t="s">
        <v>5</v>
      </c>
    </row>
    <row r="201" spans="1:16" ht="12.75">
      <c r="A201" t="s">
        <v>49</v>
      </c>
      <c s="34" t="s">
        <v>234</v>
      </c>
      <c s="34" t="s">
        <v>2264</v>
      </c>
      <c s="35" t="s">
        <v>5</v>
      </c>
      <c s="6" t="s">
        <v>2265</v>
      </c>
      <c s="36" t="s">
        <v>1790</v>
      </c>
      <c s="37">
        <v>35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611</v>
      </c>
      <c>
        <f>(M201*21)/100</f>
      </c>
      <c t="s">
        <v>27</v>
      </c>
    </row>
    <row r="202" spans="1:5" ht="12.75">
      <c r="A202" s="35" t="s">
        <v>54</v>
      </c>
      <c r="E202" s="39" t="s">
        <v>5</v>
      </c>
    </row>
    <row r="203" spans="1:5" ht="25.5">
      <c r="A203" s="35" t="s">
        <v>55</v>
      </c>
      <c r="E203" s="40" t="s">
        <v>2226</v>
      </c>
    </row>
    <row r="204" spans="1:5" ht="12.75">
      <c r="A204" t="s">
        <v>57</v>
      </c>
      <c r="E204" s="39" t="s">
        <v>5</v>
      </c>
    </row>
    <row r="205" spans="1:16" ht="12.75">
      <c r="A205" t="s">
        <v>49</v>
      </c>
      <c s="34" t="s">
        <v>237</v>
      </c>
      <c s="34" t="s">
        <v>2266</v>
      </c>
      <c s="35" t="s">
        <v>5</v>
      </c>
      <c s="6" t="s">
        <v>2267</v>
      </c>
      <c s="36" t="s">
        <v>1355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611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25.5">
      <c r="A207" s="35" t="s">
        <v>55</v>
      </c>
      <c r="E207" s="40" t="s">
        <v>2226</v>
      </c>
    </row>
    <row r="208" spans="1:5" ht="12.75">
      <c r="A208" t="s">
        <v>57</v>
      </c>
      <c r="E208" s="39" t="s">
        <v>5</v>
      </c>
    </row>
    <row r="209" spans="1:16" ht="12.75">
      <c r="A209" t="s">
        <v>49</v>
      </c>
      <c s="34" t="s">
        <v>241</v>
      </c>
      <c s="34" t="s">
        <v>2268</v>
      </c>
      <c s="35" t="s">
        <v>5</v>
      </c>
      <c s="6" t="s">
        <v>2269</v>
      </c>
      <c s="36" t="s">
        <v>1790</v>
      </c>
      <c s="37">
        <v>30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611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25.5">
      <c r="A211" s="35" t="s">
        <v>55</v>
      </c>
      <c r="E211" s="40" t="s">
        <v>2226</v>
      </c>
    </row>
    <row r="212" spans="1:5" ht="12.75">
      <c r="A212" t="s">
        <v>57</v>
      </c>
      <c r="E212" s="39" t="s">
        <v>5</v>
      </c>
    </row>
    <row r="213" spans="1:16" ht="12.75">
      <c r="A213" t="s">
        <v>49</v>
      </c>
      <c s="34" t="s">
        <v>245</v>
      </c>
      <c s="34" t="s">
        <v>2270</v>
      </c>
      <c s="35" t="s">
        <v>5</v>
      </c>
      <c s="6" t="s">
        <v>2011</v>
      </c>
      <c s="36" t="s">
        <v>1790</v>
      </c>
      <c s="37">
        <v>6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611</v>
      </c>
      <c>
        <f>(M213*21)/100</f>
      </c>
      <c t="s">
        <v>27</v>
      </c>
    </row>
    <row r="214" spans="1:5" ht="12.75">
      <c r="A214" s="35" t="s">
        <v>54</v>
      </c>
      <c r="E214" s="39" t="s">
        <v>5</v>
      </c>
    </row>
    <row r="215" spans="1:5" ht="25.5">
      <c r="A215" s="35" t="s">
        <v>55</v>
      </c>
      <c r="E215" s="40" t="s">
        <v>2226</v>
      </c>
    </row>
    <row r="216" spans="1:5" ht="12.75">
      <c r="A216" t="s">
        <v>57</v>
      </c>
      <c r="E21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